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460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<sst xmlns="http://schemas.openxmlformats.org/spreadsheetml/2006/main" count="240" uniqueCount="186">
  <si>
    <t>OTU 31</t>
  </si>
  <si>
    <t>OTU 32</t>
  </si>
  <si>
    <t>OTU 33</t>
  </si>
  <si>
    <t>OTU 34</t>
  </si>
  <si>
    <t>OTU 35</t>
  </si>
  <si>
    <t>OTU 36</t>
  </si>
  <si>
    <t>OTU 37</t>
  </si>
  <si>
    <t>OTU 38</t>
  </si>
  <si>
    <t>OTU 39</t>
  </si>
  <si>
    <t>OTU 40</t>
  </si>
  <si>
    <t>OTU 41</t>
  </si>
  <si>
    <t>OTU 42</t>
  </si>
  <si>
    <t>OTU 43</t>
  </si>
  <si>
    <t>OTU 44</t>
  </si>
  <si>
    <t>OTU 45</t>
  </si>
  <si>
    <t>OTU 46</t>
  </si>
  <si>
    <t>OTU 47</t>
  </si>
  <si>
    <t>OTU 48</t>
  </si>
  <si>
    <t>OTU 49</t>
  </si>
  <si>
    <t>OTU 50</t>
  </si>
  <si>
    <t>OTU 51</t>
  </si>
  <si>
    <t>OTU 52</t>
  </si>
  <si>
    <t>OTU 53</t>
  </si>
  <si>
    <t>OTU 54</t>
  </si>
  <si>
    <t>OTU 55</t>
  </si>
  <si>
    <t>OTU 56</t>
  </si>
  <si>
    <t>OTU 57</t>
  </si>
  <si>
    <t>OTU 58</t>
  </si>
  <si>
    <t>OTU 59</t>
  </si>
  <si>
    <t>OTU 60</t>
  </si>
  <si>
    <t>OTU 61</t>
  </si>
  <si>
    <t>OTU 62</t>
  </si>
  <si>
    <t>OTU 63</t>
  </si>
  <si>
    <t>OTU 64</t>
  </si>
  <si>
    <t>OTU 65</t>
  </si>
  <si>
    <t>OTU 66</t>
  </si>
  <si>
    <t>OTU 67</t>
  </si>
  <si>
    <t>OTU 68</t>
  </si>
  <si>
    <t>OTU 69</t>
  </si>
  <si>
    <t>OTU 70</t>
  </si>
  <si>
    <t>OTU 71</t>
  </si>
  <si>
    <t>OTU 72</t>
  </si>
  <si>
    <t>OTU 73</t>
  </si>
  <si>
    <t>OTU 74</t>
  </si>
  <si>
    <t>OTU 75</t>
  </si>
  <si>
    <t>YJ/TEVS</t>
    <phoneticPr fontId="18" type="noConversion"/>
  </si>
  <si>
    <t>Hainan Island 3</t>
    <phoneticPr fontId="18" type="noConversion"/>
  </si>
  <si>
    <t>18° 43' 23.8"</t>
    <phoneticPr fontId="18" type="noConversion"/>
  </si>
  <si>
    <t>108° 50' 17.6"</t>
    <phoneticPr fontId="18" type="noConversion"/>
  </si>
  <si>
    <t>540 ± 9 m</t>
    <phoneticPr fontId="18" type="noConversion"/>
  </si>
  <si>
    <t>10.05.2009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</si>
  <si>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</si>
  <si>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</si>
  <si>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</si>
  <si>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</si>
  <si>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</si>
  <si>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</si>
  <si>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</si>
  <si>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</si>
  <si>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</si>
  <si>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</si>
  <si>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</si>
  <si>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</si>
  <si>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</si>
  <si>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</si>
  <si>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</si>
  <si>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</si>
  <si>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</si>
  <si>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</si>
  <si>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</si>
  <si>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</si>
  <si>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</si>
  <si>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</si>
  <si>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</si>
  <si>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</si>
  <si>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</si>
  <si>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</si>
  <si>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</si>
  <si>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</si>
  <si>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</si>
  <si>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</si>
  <si>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</si>
  <si>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</si>
  <si>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</si>
  <si>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</si>
  <si>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</si>
  <si>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</si>
  <si>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</si>
  <si>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</si>
  <si>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</si>
  <si>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</si>
  <si>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</si>
  <si>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</si>
  <si>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</si>
  <si>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</si>
  <si>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</si>
  <si>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</si>
  <si>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</si>
  <si>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</si>
  <si>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</si>
  <si>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</si>
  <si>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</si>
  <si>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</si>
  <si>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</si>
  <si>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</si>
  <si>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</si>
  <si>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</si>
  <si>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</si>
  <si>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</si>
  <si>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</si>
  <si>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</si>
  <si>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</si>
  <si>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</si>
  <si>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</si>
  <si>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</si>
  <si>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</si>
  <si>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</si>
  <si>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</si>
  <si>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</si>
  <si>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</si>
  <si>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</si>
  <si>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</si>
  <si>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</si>
  <si>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</si>
  <si>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</si>
  <si>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</si>
  <si>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</si>
  <si>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</si>
  <si>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</si>
  <si>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</si>
  <si>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</si>
  <si>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</si>
  <si>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</si>
  <si>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</si>
  <si>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</si>
  <si>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</si>
  <si>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</si>
  <si>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</si>
  <si>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</si>
  <si>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</si>
  <si>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</si>
  <si>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</si>
  <si>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</si>
  <si>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</si>
  <si>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</si>
  <si>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</si>
  <si>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</si>
  <si>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</si>
  <si>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</si>
  <si>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</si>
  <si>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</si>
  <si>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</si>
  <si>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</si>
  <si>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</si>
  <si>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</si>
  <si>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</si>
  <si>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1</t>
  </si>
  <si>
    <t>OTU 2</t>
  </si>
  <si>
    <t>OTU 3</t>
  </si>
  <si>
    <t>OTU 4</t>
  </si>
  <si>
    <t>OTU 5</t>
  </si>
  <si>
    <t>OTU 6</t>
  </si>
  <si>
    <t>OTU 7</t>
  </si>
  <si>
    <t>OTU 8</t>
  </si>
  <si>
    <t>OTU 9</t>
  </si>
  <si>
    <t>OTU 10</t>
  </si>
  <si>
    <t>OTU 11</t>
  </si>
  <si>
    <t>OTU 12</t>
  </si>
  <si>
    <t>OTU 13</t>
  </si>
  <si>
    <t>OTU 14</t>
  </si>
  <si>
    <t>OTU 15</t>
  </si>
  <si>
    <t>OTU 16</t>
  </si>
  <si>
    <t>OTU 17</t>
  </si>
  <si>
    <t>OTU 18</t>
  </si>
  <si>
    <t>OTU 19</t>
  </si>
  <si>
    <t>OTU 20</t>
  </si>
  <si>
    <t>OTU 21</t>
  </si>
  <si>
    <t>OTU 22</t>
  </si>
  <si>
    <t>OTU 23</t>
  </si>
  <si>
    <t>OTU 24</t>
  </si>
  <si>
    <t>OTU 25</t>
  </si>
  <si>
    <t>OTU 26</t>
  </si>
  <si>
    <t>OTU 27</t>
  </si>
  <si>
    <t>OTU 28</t>
  </si>
  <si>
    <t>OTU 29</t>
  </si>
  <si>
    <t>OTU 30</t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</si>
</sst>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D70" activePane="bottomRight" state="frozenSplit"/>
      <selection sqref="A1:XFD1048576"/>
      <selection pane="topRight" activeCell="V1" sqref="V1"/>
      <selection pane="bottomLeft" activeCell="A7" sqref="A7"/>
      <selection pane="bottomRight" activeCell="E34" sqref="E3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132</v>
      </c>
      <c r="B1" s="238" t="s">
        <v>128</v>
      </c>
      <c r="C1" s="234" t="s">
        <v>129</v>
      </c>
      <c r="D1" s="235"/>
      <c r="E1" s="228" t="s">
        <v>130</v>
      </c>
      <c r="F1" s="229"/>
      <c r="G1" s="228" t="s">
        <v>131</v>
      </c>
      <c r="H1" s="229"/>
      <c r="I1" s="178" t="s">
        <v>58</v>
      </c>
      <c r="J1" s="232"/>
      <c r="K1" s="178" t="s">
        <v>59</v>
      </c>
      <c r="L1" s="179"/>
      <c r="M1" s="174"/>
      <c r="N1" s="192" t="s">
        <v>55</v>
      </c>
      <c r="O1" s="192"/>
      <c r="P1" s="129">
        <v>1</v>
      </c>
      <c r="Q1" s="124"/>
      <c r="R1" s="125"/>
      <c r="S1" s="194" t="s">
        <v>57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56</v>
      </c>
      <c r="O2" s="193"/>
      <c r="P2" s="126" t="s">
        <v>54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45</v>
      </c>
      <c r="B3" s="159" t="s">
        <v>46</v>
      </c>
      <c r="C3" s="182" t="s">
        <v>47</v>
      </c>
      <c r="D3" s="183"/>
      <c r="E3" s="182" t="s">
        <v>48</v>
      </c>
      <c r="F3" s="183"/>
      <c r="G3" s="241" t="s">
        <v>49</v>
      </c>
      <c r="H3" s="242"/>
      <c r="I3" s="243" t="s">
        <v>50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52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148</v>
      </c>
      <c r="B5" s="203" t="s">
        <v>147</v>
      </c>
      <c r="C5" s="207" t="s">
        <v>71</v>
      </c>
      <c r="D5" s="208"/>
      <c r="E5" s="209" t="s">
        <v>65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66</v>
      </c>
      <c r="P5" s="215"/>
      <c r="Q5" s="215"/>
      <c r="R5" s="215"/>
      <c r="S5" s="215"/>
      <c r="T5" s="215"/>
      <c r="U5" s="215"/>
      <c r="V5" s="215"/>
      <c r="W5" s="216"/>
      <c r="X5" s="217" t="s">
        <v>67</v>
      </c>
      <c r="Y5" s="218"/>
      <c r="Z5" s="218"/>
      <c r="AA5" s="219"/>
      <c r="AB5" s="220" t="s">
        <v>68</v>
      </c>
      <c r="AC5" s="221"/>
      <c r="AD5" s="222"/>
      <c r="AE5" s="223" t="s">
        <v>69</v>
      </c>
      <c r="AF5" s="224"/>
      <c r="AG5" s="224"/>
      <c r="AH5" s="224"/>
      <c r="AI5" s="225"/>
      <c r="AJ5" s="200" t="s">
        <v>70</v>
      </c>
      <c r="AK5" s="201"/>
      <c r="AL5" s="202"/>
      <c r="AN5" s="172" t="s">
        <v>151</v>
      </c>
      <c r="AO5" s="170" t="s">
        <v>152</v>
      </c>
      <c r="AP5" s="170" t="s">
        <v>153</v>
      </c>
      <c r="AQ5" s="165" t="s">
        <v>154</v>
      </c>
      <c r="AR5" s="165" t="s">
        <v>149</v>
      </c>
      <c r="AS5" s="165" t="s">
        <v>150</v>
      </c>
      <c r="AT5" s="165" t="s">
        <v>144</v>
      </c>
      <c r="AU5" s="165" t="s">
        <v>155</v>
      </c>
      <c r="AV5" s="165" t="s">
        <v>51</v>
      </c>
      <c r="AW5" s="168" t="s">
        <v>145</v>
      </c>
    </row>
    <row r="6" spans="1:88" ht="80.25" customHeight="1" thickBot="1">
      <c r="A6" s="206"/>
      <c r="B6" s="204"/>
      <c r="C6" s="131" t="s">
        <v>135</v>
      </c>
      <c r="D6" s="132" t="s">
        <v>85</v>
      </c>
      <c r="E6" s="133" t="s">
        <v>86</v>
      </c>
      <c r="F6" s="134" t="s">
        <v>53</v>
      </c>
      <c r="G6" s="135" t="s">
        <v>60</v>
      </c>
      <c r="H6" s="136" t="s">
        <v>72</v>
      </c>
      <c r="I6" s="135" t="s">
        <v>61</v>
      </c>
      <c r="J6" s="134" t="s">
        <v>62</v>
      </c>
      <c r="K6" s="135" t="s">
        <v>89</v>
      </c>
      <c r="L6" s="134" t="s">
        <v>90</v>
      </c>
      <c r="M6" s="137" t="s">
        <v>63</v>
      </c>
      <c r="N6" s="138" t="s">
        <v>64</v>
      </c>
      <c r="O6" s="139" t="s">
        <v>92</v>
      </c>
      <c r="P6" s="140" t="s">
        <v>93</v>
      </c>
      <c r="Q6" s="141" t="s">
        <v>94</v>
      </c>
      <c r="R6" s="140" t="s">
        <v>95</v>
      </c>
      <c r="S6" s="142" t="s">
        <v>96</v>
      </c>
      <c r="T6" s="141" t="s">
        <v>97</v>
      </c>
      <c r="U6" s="143" t="s">
        <v>98</v>
      </c>
      <c r="V6" s="140" t="s">
        <v>99</v>
      </c>
      <c r="W6" s="144" t="s">
        <v>100</v>
      </c>
      <c r="X6" s="145" t="s">
        <v>73</v>
      </c>
      <c r="Y6" s="146" t="s">
        <v>75</v>
      </c>
      <c r="Z6" s="147" t="s">
        <v>76</v>
      </c>
      <c r="AA6" s="148" t="s">
        <v>74</v>
      </c>
      <c r="AB6" s="149" t="s">
        <v>77</v>
      </c>
      <c r="AC6" s="150" t="s">
        <v>78</v>
      </c>
      <c r="AD6" s="151" t="s">
        <v>79</v>
      </c>
      <c r="AE6" s="152" t="s">
        <v>83</v>
      </c>
      <c r="AF6" s="153" t="s">
        <v>80</v>
      </c>
      <c r="AG6" s="153" t="s">
        <v>81</v>
      </c>
      <c r="AH6" s="153" t="s">
        <v>82</v>
      </c>
      <c r="AI6" s="154" t="s">
        <v>84</v>
      </c>
      <c r="AJ6" s="155" t="s">
        <v>113</v>
      </c>
      <c r="AK6" s="156" t="s">
        <v>114</v>
      </c>
      <c r="AL6" s="157" t="s">
        <v>115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v>1</v>
      </c>
      <c r="B7" s="31" t="s">
        <v>156</v>
      </c>
      <c r="C7" s="24">
        <v>1</v>
      </c>
      <c r="D7" s="16">
        <v>0</v>
      </c>
      <c r="E7" s="24">
        <v>1</v>
      </c>
      <c r="F7" s="39">
        <v>0</v>
      </c>
      <c r="G7" s="32">
        <v>0</v>
      </c>
      <c r="H7" s="38">
        <v>0</v>
      </c>
      <c r="I7" s="32">
        <v>0</v>
      </c>
      <c r="J7" s="39">
        <v>0</v>
      </c>
      <c r="K7" s="32">
        <v>0</v>
      </c>
      <c r="L7" s="39">
        <v>0</v>
      </c>
      <c r="M7" s="32">
        <v>0</v>
      </c>
      <c r="N7" s="16">
        <v>0</v>
      </c>
      <c r="O7" s="42">
        <v>0</v>
      </c>
      <c r="P7" s="48">
        <v>0</v>
      </c>
      <c r="Q7" s="38">
        <v>0</v>
      </c>
      <c r="R7" s="48">
        <v>1</v>
      </c>
      <c r="S7" s="50">
        <v>1</v>
      </c>
      <c r="T7" s="38">
        <v>1</v>
      </c>
      <c r="U7" s="48">
        <v>0</v>
      </c>
      <c r="V7" s="50">
        <v>0</v>
      </c>
      <c r="W7" s="16">
        <v>0</v>
      </c>
      <c r="X7" s="38">
        <v>0</v>
      </c>
      <c r="Y7" s="32">
        <v>1</v>
      </c>
      <c r="Z7" s="50">
        <v>1</v>
      </c>
      <c r="AA7" s="17">
        <v>1</v>
      </c>
      <c r="AB7" s="24">
        <v>0</v>
      </c>
      <c r="AC7" s="50">
        <v>0</v>
      </c>
      <c r="AD7" s="17">
        <v>1</v>
      </c>
      <c r="AE7" s="24">
        <v>0</v>
      </c>
      <c r="AF7" s="50">
        <v>1</v>
      </c>
      <c r="AG7" s="50">
        <v>1</v>
      </c>
      <c r="AH7" s="50">
        <v>1</v>
      </c>
      <c r="AI7" s="53">
        <v>0</v>
      </c>
      <c r="AJ7" s="24">
        <v>0</v>
      </c>
      <c r="AK7" s="50">
        <v>1</v>
      </c>
      <c r="AL7" s="16">
        <v>0</v>
      </c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157</v>
      </c>
      <c r="C8" s="24">
        <v>1</v>
      </c>
      <c r="D8" s="16">
        <v>0</v>
      </c>
      <c r="E8" s="24">
        <v>1</v>
      </c>
      <c r="F8" s="39">
        <v>0</v>
      </c>
      <c r="G8" s="32">
        <v>0</v>
      </c>
      <c r="H8" s="38">
        <v>0</v>
      </c>
      <c r="I8" s="32">
        <v>0</v>
      </c>
      <c r="J8" s="39">
        <v>0</v>
      </c>
      <c r="K8" s="32">
        <v>0</v>
      </c>
      <c r="L8" s="39">
        <v>0</v>
      </c>
      <c r="M8" s="32">
        <v>0</v>
      </c>
      <c r="N8" s="16">
        <v>0</v>
      </c>
      <c r="O8" s="42">
        <v>0</v>
      </c>
      <c r="P8" s="48">
        <v>0</v>
      </c>
      <c r="Q8" s="38">
        <v>0</v>
      </c>
      <c r="R8" s="48">
        <v>1</v>
      </c>
      <c r="S8" s="50">
        <v>1</v>
      </c>
      <c r="T8" s="38">
        <v>1</v>
      </c>
      <c r="U8" s="48">
        <v>0</v>
      </c>
      <c r="V8" s="50">
        <v>0</v>
      </c>
      <c r="W8" s="16">
        <v>0</v>
      </c>
      <c r="X8" s="38">
        <v>0</v>
      </c>
      <c r="Y8" s="32">
        <v>0</v>
      </c>
      <c r="Z8" s="50">
        <v>0</v>
      </c>
      <c r="AA8" s="17">
        <v>1</v>
      </c>
      <c r="AB8" s="24">
        <v>0</v>
      </c>
      <c r="AC8" s="50">
        <v>0</v>
      </c>
      <c r="AD8" s="17">
        <v>1</v>
      </c>
      <c r="AE8" s="24">
        <v>0</v>
      </c>
      <c r="AF8" s="50">
        <v>0</v>
      </c>
      <c r="AG8" s="50">
        <v>1</v>
      </c>
      <c r="AH8" s="50">
        <v>1</v>
      </c>
      <c r="AI8" s="53">
        <v>0</v>
      </c>
      <c r="AJ8" s="24">
        <v>0</v>
      </c>
      <c r="AK8" s="50">
        <v>1</v>
      </c>
      <c r="AL8" s="16">
        <v>0</v>
      </c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158</v>
      </c>
      <c r="C9" s="24">
        <v>1</v>
      </c>
      <c r="D9" s="16">
        <v>0</v>
      </c>
      <c r="E9" s="24">
        <v>1</v>
      </c>
      <c r="F9" s="39">
        <v>0</v>
      </c>
      <c r="G9" s="32">
        <v>0</v>
      </c>
      <c r="H9" s="38">
        <v>0</v>
      </c>
      <c r="I9" s="32">
        <v>0</v>
      </c>
      <c r="J9" s="39">
        <v>0</v>
      </c>
      <c r="K9" s="32">
        <v>0</v>
      </c>
      <c r="L9" s="39">
        <v>0</v>
      </c>
      <c r="M9" s="32">
        <v>0</v>
      </c>
      <c r="N9" s="16">
        <v>0</v>
      </c>
      <c r="O9" s="42">
        <v>0</v>
      </c>
      <c r="P9" s="48">
        <v>0</v>
      </c>
      <c r="Q9" s="38">
        <v>0</v>
      </c>
      <c r="R9" s="48">
        <v>1</v>
      </c>
      <c r="S9" s="50">
        <v>1</v>
      </c>
      <c r="T9" s="38">
        <v>0</v>
      </c>
      <c r="U9" s="48">
        <v>0</v>
      </c>
      <c r="V9" s="50">
        <v>0</v>
      </c>
      <c r="W9" s="16">
        <v>0</v>
      </c>
      <c r="X9" s="38">
        <v>0</v>
      </c>
      <c r="Y9" s="32">
        <v>0</v>
      </c>
      <c r="Z9" s="50">
        <v>1</v>
      </c>
      <c r="AA9" s="17">
        <v>0</v>
      </c>
      <c r="AB9" s="24">
        <v>0</v>
      </c>
      <c r="AC9" s="50">
        <v>1</v>
      </c>
      <c r="AD9" s="17">
        <v>1</v>
      </c>
      <c r="AE9" s="24">
        <v>0</v>
      </c>
      <c r="AF9" s="50">
        <v>0</v>
      </c>
      <c r="AG9" s="50">
        <v>1</v>
      </c>
      <c r="AH9" s="50">
        <v>0</v>
      </c>
      <c r="AI9" s="53">
        <v>0</v>
      </c>
      <c r="AJ9" s="24">
        <v>0</v>
      </c>
      <c r="AK9" s="50">
        <v>1</v>
      </c>
      <c r="AL9" s="16">
        <v>0</v>
      </c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159</v>
      </c>
      <c r="C10" s="24">
        <v>1</v>
      </c>
      <c r="D10" s="16">
        <v>0</v>
      </c>
      <c r="E10" s="24">
        <v>1</v>
      </c>
      <c r="F10" s="39">
        <v>0</v>
      </c>
      <c r="G10" s="32">
        <v>0</v>
      </c>
      <c r="H10" s="38">
        <v>0</v>
      </c>
      <c r="I10" s="32">
        <v>0</v>
      </c>
      <c r="J10" s="39">
        <v>0</v>
      </c>
      <c r="K10" s="32">
        <v>0</v>
      </c>
      <c r="L10" s="39">
        <v>0</v>
      </c>
      <c r="M10" s="32">
        <v>0</v>
      </c>
      <c r="N10" s="16">
        <v>0</v>
      </c>
      <c r="O10" s="42">
        <v>0</v>
      </c>
      <c r="P10" s="48">
        <v>0</v>
      </c>
      <c r="Q10" s="38">
        <v>0</v>
      </c>
      <c r="R10" s="48">
        <v>1</v>
      </c>
      <c r="S10" s="50">
        <v>1</v>
      </c>
      <c r="T10" s="38">
        <v>1</v>
      </c>
      <c r="U10" s="48">
        <v>0</v>
      </c>
      <c r="V10" s="50">
        <v>0</v>
      </c>
      <c r="W10" s="16">
        <v>0</v>
      </c>
      <c r="X10" s="38">
        <v>0</v>
      </c>
      <c r="Y10" s="32">
        <v>1</v>
      </c>
      <c r="Z10" s="50">
        <v>1</v>
      </c>
      <c r="AA10" s="17">
        <v>1</v>
      </c>
      <c r="AB10" s="24">
        <v>0</v>
      </c>
      <c r="AC10" s="50">
        <v>0</v>
      </c>
      <c r="AD10" s="17">
        <v>1</v>
      </c>
      <c r="AE10" s="24">
        <v>0</v>
      </c>
      <c r="AF10" s="50">
        <v>1</v>
      </c>
      <c r="AG10" s="50">
        <v>1</v>
      </c>
      <c r="AH10" s="50">
        <v>1</v>
      </c>
      <c r="AI10" s="53">
        <v>0</v>
      </c>
      <c r="AJ10" s="24">
        <v>0</v>
      </c>
      <c r="AK10" s="50">
        <v>1</v>
      </c>
      <c r="AL10" s="16">
        <v>0</v>
      </c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160</v>
      </c>
      <c r="C11" s="24">
        <v>1</v>
      </c>
      <c r="D11" s="16">
        <v>0</v>
      </c>
      <c r="E11" s="24">
        <v>1</v>
      </c>
      <c r="F11" s="39">
        <v>0</v>
      </c>
      <c r="G11" s="32">
        <v>0</v>
      </c>
      <c r="H11" s="38">
        <v>0</v>
      </c>
      <c r="I11" s="32">
        <v>0</v>
      </c>
      <c r="J11" s="39">
        <v>0</v>
      </c>
      <c r="K11" s="32">
        <v>0</v>
      </c>
      <c r="L11" s="39">
        <v>0</v>
      </c>
      <c r="M11" s="32">
        <v>0</v>
      </c>
      <c r="N11" s="16">
        <v>0</v>
      </c>
      <c r="O11" s="42">
        <v>0</v>
      </c>
      <c r="P11" s="48">
        <v>0</v>
      </c>
      <c r="Q11" s="38">
        <v>0</v>
      </c>
      <c r="R11" s="48">
        <v>0</v>
      </c>
      <c r="S11" s="50">
        <v>1</v>
      </c>
      <c r="T11" s="38">
        <v>1</v>
      </c>
      <c r="U11" s="48">
        <v>1</v>
      </c>
      <c r="V11" s="50">
        <v>0</v>
      </c>
      <c r="W11" s="16">
        <v>0</v>
      </c>
      <c r="X11" s="38">
        <v>0</v>
      </c>
      <c r="Y11" s="32">
        <v>0</v>
      </c>
      <c r="Z11" s="50">
        <v>0</v>
      </c>
      <c r="AA11" s="17">
        <v>1</v>
      </c>
      <c r="AB11" s="24">
        <v>0</v>
      </c>
      <c r="AC11" s="50">
        <v>1</v>
      </c>
      <c r="AD11" s="17">
        <v>0</v>
      </c>
      <c r="AE11" s="24">
        <v>0</v>
      </c>
      <c r="AF11" s="50">
        <v>0</v>
      </c>
      <c r="AG11" s="50">
        <v>1</v>
      </c>
      <c r="AH11" s="50">
        <v>1</v>
      </c>
      <c r="AI11" s="53">
        <v>0</v>
      </c>
      <c r="AJ11" s="24">
        <v>0</v>
      </c>
      <c r="AK11" s="50">
        <v>1</v>
      </c>
      <c r="AL11" s="16">
        <v>0</v>
      </c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161</v>
      </c>
      <c r="C12" s="24">
        <v>1</v>
      </c>
      <c r="D12" s="16">
        <v>0</v>
      </c>
      <c r="E12" s="24">
        <v>1</v>
      </c>
      <c r="F12" s="39">
        <v>0</v>
      </c>
      <c r="G12" s="32">
        <v>0</v>
      </c>
      <c r="H12" s="38">
        <v>0</v>
      </c>
      <c r="I12" s="32">
        <v>0</v>
      </c>
      <c r="J12" s="39">
        <v>0</v>
      </c>
      <c r="K12" s="32">
        <v>0</v>
      </c>
      <c r="L12" s="39">
        <v>0</v>
      </c>
      <c r="M12" s="32">
        <v>0</v>
      </c>
      <c r="N12" s="16">
        <v>0</v>
      </c>
      <c r="O12" s="42">
        <v>0</v>
      </c>
      <c r="P12" s="48">
        <v>0</v>
      </c>
      <c r="Q12" s="38">
        <v>0</v>
      </c>
      <c r="R12" s="48">
        <v>1</v>
      </c>
      <c r="S12" s="50">
        <v>1</v>
      </c>
      <c r="T12" s="38">
        <v>1</v>
      </c>
      <c r="U12" s="48">
        <v>0</v>
      </c>
      <c r="V12" s="50">
        <v>0</v>
      </c>
      <c r="W12" s="16">
        <v>0</v>
      </c>
      <c r="X12" s="38">
        <v>0</v>
      </c>
      <c r="Y12" s="32">
        <v>0</v>
      </c>
      <c r="Z12" s="50">
        <v>0</v>
      </c>
      <c r="AA12" s="17">
        <v>1</v>
      </c>
      <c r="AB12" s="24">
        <v>0</v>
      </c>
      <c r="AC12" s="50">
        <v>0</v>
      </c>
      <c r="AD12" s="17">
        <v>1</v>
      </c>
      <c r="AE12" s="24">
        <v>0</v>
      </c>
      <c r="AF12" s="50">
        <v>0</v>
      </c>
      <c r="AG12" s="50">
        <v>1</v>
      </c>
      <c r="AH12" s="50">
        <v>1</v>
      </c>
      <c r="AI12" s="53">
        <v>1</v>
      </c>
      <c r="AJ12" s="24">
        <v>0</v>
      </c>
      <c r="AK12" s="50">
        <v>1</v>
      </c>
      <c r="AL12" s="16">
        <v>0</v>
      </c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162</v>
      </c>
      <c r="C13" s="24">
        <v>1</v>
      </c>
      <c r="D13" s="16">
        <v>0</v>
      </c>
      <c r="E13" s="24">
        <v>1</v>
      </c>
      <c r="F13" s="39">
        <v>0</v>
      </c>
      <c r="G13" s="32">
        <v>0</v>
      </c>
      <c r="H13" s="38">
        <v>0</v>
      </c>
      <c r="I13" s="32">
        <v>0</v>
      </c>
      <c r="J13" s="39">
        <v>0</v>
      </c>
      <c r="K13" s="32">
        <v>0</v>
      </c>
      <c r="L13" s="39">
        <v>0</v>
      </c>
      <c r="M13" s="32">
        <v>0</v>
      </c>
      <c r="N13" s="16">
        <v>0</v>
      </c>
      <c r="O13" s="42">
        <v>0</v>
      </c>
      <c r="P13" s="48">
        <v>0</v>
      </c>
      <c r="Q13" s="38">
        <v>0</v>
      </c>
      <c r="R13" s="48">
        <v>0</v>
      </c>
      <c r="S13" s="50">
        <v>1</v>
      </c>
      <c r="T13" s="38">
        <v>1</v>
      </c>
      <c r="U13" s="48">
        <v>1</v>
      </c>
      <c r="V13" s="50">
        <v>0</v>
      </c>
      <c r="W13" s="16">
        <v>0</v>
      </c>
      <c r="X13" s="38">
        <v>0</v>
      </c>
      <c r="Y13" s="32">
        <v>0</v>
      </c>
      <c r="Z13" s="50">
        <v>1</v>
      </c>
      <c r="AA13" s="17">
        <v>1</v>
      </c>
      <c r="AB13" s="24">
        <v>0</v>
      </c>
      <c r="AC13" s="50">
        <v>0</v>
      </c>
      <c r="AD13" s="17">
        <v>1</v>
      </c>
      <c r="AE13" s="24">
        <v>0</v>
      </c>
      <c r="AF13" s="50">
        <v>0</v>
      </c>
      <c r="AG13" s="50">
        <v>1</v>
      </c>
      <c r="AH13" s="50">
        <v>1</v>
      </c>
      <c r="AI13" s="53">
        <v>0</v>
      </c>
      <c r="AJ13" s="24">
        <v>0</v>
      </c>
      <c r="AK13" s="50">
        <v>1</v>
      </c>
      <c r="AL13" s="16">
        <v>0</v>
      </c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163</v>
      </c>
      <c r="C14" s="24">
        <v>1</v>
      </c>
      <c r="D14" s="16">
        <v>0</v>
      </c>
      <c r="E14" s="24">
        <v>0</v>
      </c>
      <c r="F14" s="39">
        <v>1</v>
      </c>
      <c r="G14" s="32">
        <v>1</v>
      </c>
      <c r="H14" s="38">
        <v>1</v>
      </c>
      <c r="I14" s="32">
        <v>0</v>
      </c>
      <c r="J14" s="39">
        <v>1</v>
      </c>
      <c r="K14" s="32">
        <v>0</v>
      </c>
      <c r="L14" s="39">
        <v>1</v>
      </c>
      <c r="M14" s="32">
        <v>0</v>
      </c>
      <c r="N14" s="16">
        <v>0</v>
      </c>
      <c r="O14" s="42">
        <v>0</v>
      </c>
      <c r="P14" s="48">
        <v>0</v>
      </c>
      <c r="Q14" s="38">
        <v>0</v>
      </c>
      <c r="R14" s="48">
        <v>1</v>
      </c>
      <c r="S14" s="50">
        <v>1</v>
      </c>
      <c r="T14" s="38">
        <v>1</v>
      </c>
      <c r="U14" s="48">
        <v>0</v>
      </c>
      <c r="V14" s="50">
        <v>0</v>
      </c>
      <c r="W14" s="16">
        <v>0</v>
      </c>
      <c r="X14" s="38">
        <v>0</v>
      </c>
      <c r="Y14" s="32">
        <v>0</v>
      </c>
      <c r="Z14" s="50">
        <v>0</v>
      </c>
      <c r="AA14" s="17">
        <v>1</v>
      </c>
      <c r="AB14" s="24">
        <v>0</v>
      </c>
      <c r="AC14" s="50">
        <v>0</v>
      </c>
      <c r="AD14" s="17">
        <v>1</v>
      </c>
      <c r="AE14" s="24">
        <v>0</v>
      </c>
      <c r="AF14" s="50">
        <v>0</v>
      </c>
      <c r="AG14" s="50">
        <v>1</v>
      </c>
      <c r="AH14" s="50">
        <v>1</v>
      </c>
      <c r="AI14" s="53">
        <v>1</v>
      </c>
      <c r="AJ14" s="24">
        <v>0</v>
      </c>
      <c r="AK14" s="50">
        <v>1</v>
      </c>
      <c r="AL14" s="16">
        <v>0</v>
      </c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164</v>
      </c>
      <c r="C15" s="24">
        <v>1</v>
      </c>
      <c r="D15" s="16">
        <v>0</v>
      </c>
      <c r="E15" s="24">
        <v>1</v>
      </c>
      <c r="F15" s="39">
        <v>0</v>
      </c>
      <c r="G15" s="32">
        <v>0</v>
      </c>
      <c r="H15" s="38">
        <v>0</v>
      </c>
      <c r="I15" s="32">
        <v>0</v>
      </c>
      <c r="J15" s="39">
        <v>0</v>
      </c>
      <c r="K15" s="32">
        <v>0</v>
      </c>
      <c r="L15" s="39">
        <v>0</v>
      </c>
      <c r="M15" s="32">
        <v>0</v>
      </c>
      <c r="N15" s="16">
        <v>0</v>
      </c>
      <c r="O15" s="42">
        <v>0</v>
      </c>
      <c r="P15" s="48">
        <v>0</v>
      </c>
      <c r="Q15" s="38">
        <v>0</v>
      </c>
      <c r="R15" s="48">
        <v>1</v>
      </c>
      <c r="S15" s="50">
        <v>1</v>
      </c>
      <c r="T15" s="38">
        <v>1</v>
      </c>
      <c r="U15" s="48">
        <v>0</v>
      </c>
      <c r="V15" s="50">
        <v>0</v>
      </c>
      <c r="W15" s="16">
        <v>0</v>
      </c>
      <c r="X15" s="38">
        <v>0</v>
      </c>
      <c r="Y15" s="32">
        <v>0</v>
      </c>
      <c r="Z15" s="50">
        <v>0</v>
      </c>
      <c r="AA15" s="17">
        <v>1</v>
      </c>
      <c r="AB15" s="24">
        <v>0</v>
      </c>
      <c r="AC15" s="50">
        <v>0</v>
      </c>
      <c r="AD15" s="17">
        <v>1</v>
      </c>
      <c r="AE15" s="24">
        <v>0</v>
      </c>
      <c r="AF15" s="50">
        <v>0</v>
      </c>
      <c r="AG15" s="50">
        <v>1</v>
      </c>
      <c r="AH15" s="50">
        <v>1</v>
      </c>
      <c r="AI15" s="53">
        <v>1</v>
      </c>
      <c r="AJ15" s="24">
        <v>1</v>
      </c>
      <c r="AK15" s="50">
        <v>1</v>
      </c>
      <c r="AL15" s="16">
        <v>0</v>
      </c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165</v>
      </c>
      <c r="C16" s="24">
        <v>1</v>
      </c>
      <c r="D16" s="16">
        <v>0</v>
      </c>
      <c r="E16" s="24">
        <v>1</v>
      </c>
      <c r="F16" s="39">
        <v>0</v>
      </c>
      <c r="G16" s="32">
        <v>0</v>
      </c>
      <c r="H16" s="38">
        <v>0</v>
      </c>
      <c r="I16" s="32">
        <v>0</v>
      </c>
      <c r="J16" s="39">
        <v>0</v>
      </c>
      <c r="K16" s="32">
        <v>0</v>
      </c>
      <c r="L16" s="39">
        <v>0</v>
      </c>
      <c r="M16" s="32">
        <v>0</v>
      </c>
      <c r="N16" s="16">
        <v>0</v>
      </c>
      <c r="O16" s="42">
        <v>0</v>
      </c>
      <c r="P16" s="48">
        <v>0</v>
      </c>
      <c r="Q16" s="38">
        <v>0</v>
      </c>
      <c r="R16" s="48">
        <v>0</v>
      </c>
      <c r="S16" s="50">
        <v>1</v>
      </c>
      <c r="T16" s="38">
        <v>1</v>
      </c>
      <c r="U16" s="48">
        <v>0</v>
      </c>
      <c r="V16" s="50">
        <v>0</v>
      </c>
      <c r="W16" s="16">
        <v>0</v>
      </c>
      <c r="X16" s="38">
        <v>0</v>
      </c>
      <c r="Y16" s="32">
        <v>0</v>
      </c>
      <c r="Z16" s="50">
        <v>1</v>
      </c>
      <c r="AA16" s="17">
        <v>1</v>
      </c>
      <c r="AB16" s="24">
        <v>0</v>
      </c>
      <c r="AC16" s="50">
        <v>0</v>
      </c>
      <c r="AD16" s="17">
        <v>1</v>
      </c>
      <c r="AE16" s="24">
        <v>0</v>
      </c>
      <c r="AF16" s="50">
        <v>1</v>
      </c>
      <c r="AG16" s="50">
        <v>1</v>
      </c>
      <c r="AH16" s="50">
        <v>0</v>
      </c>
      <c r="AI16" s="53">
        <v>0</v>
      </c>
      <c r="AJ16" s="24">
        <v>0</v>
      </c>
      <c r="AK16" s="50">
        <v>1</v>
      </c>
      <c r="AL16" s="16">
        <v>0</v>
      </c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166</v>
      </c>
      <c r="C17" s="24">
        <v>1</v>
      </c>
      <c r="D17" s="16">
        <v>0</v>
      </c>
      <c r="E17" s="24">
        <v>1</v>
      </c>
      <c r="F17" s="39">
        <v>0</v>
      </c>
      <c r="G17" s="32">
        <v>0</v>
      </c>
      <c r="H17" s="38">
        <v>0</v>
      </c>
      <c r="I17" s="32">
        <v>0</v>
      </c>
      <c r="J17" s="39">
        <v>0</v>
      </c>
      <c r="K17" s="32">
        <v>0</v>
      </c>
      <c r="L17" s="39">
        <v>0</v>
      </c>
      <c r="M17" s="32">
        <v>0</v>
      </c>
      <c r="N17" s="16">
        <v>0</v>
      </c>
      <c r="O17" s="42">
        <v>0</v>
      </c>
      <c r="P17" s="48">
        <v>0</v>
      </c>
      <c r="Q17" s="38">
        <v>0</v>
      </c>
      <c r="R17" s="48">
        <v>0</v>
      </c>
      <c r="S17" s="50">
        <v>1</v>
      </c>
      <c r="T17" s="38">
        <v>1</v>
      </c>
      <c r="U17" s="48">
        <v>1</v>
      </c>
      <c r="V17" s="50">
        <v>0</v>
      </c>
      <c r="W17" s="16">
        <v>0</v>
      </c>
      <c r="X17" s="38">
        <v>0</v>
      </c>
      <c r="Y17" s="32">
        <v>0</v>
      </c>
      <c r="Z17" s="50">
        <v>0</v>
      </c>
      <c r="AA17" s="17">
        <v>1</v>
      </c>
      <c r="AB17" s="24">
        <v>0</v>
      </c>
      <c r="AC17" s="50">
        <v>0</v>
      </c>
      <c r="AD17" s="17">
        <v>1</v>
      </c>
      <c r="AE17" s="24">
        <v>0</v>
      </c>
      <c r="AF17" s="50">
        <v>0</v>
      </c>
      <c r="AG17" s="50">
        <v>1</v>
      </c>
      <c r="AH17" s="50">
        <v>0</v>
      </c>
      <c r="AI17" s="53">
        <v>0</v>
      </c>
      <c r="AJ17" s="24">
        <v>0</v>
      </c>
      <c r="AK17" s="50">
        <v>1</v>
      </c>
      <c r="AL17" s="16">
        <v>0</v>
      </c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167</v>
      </c>
      <c r="C18" s="24">
        <v>1</v>
      </c>
      <c r="D18" s="16">
        <v>0</v>
      </c>
      <c r="E18" s="24">
        <v>1</v>
      </c>
      <c r="F18" s="39">
        <v>0</v>
      </c>
      <c r="G18" s="32">
        <v>0</v>
      </c>
      <c r="H18" s="38">
        <v>0</v>
      </c>
      <c r="I18" s="32">
        <v>0</v>
      </c>
      <c r="J18" s="39">
        <v>0</v>
      </c>
      <c r="K18" s="32">
        <v>0</v>
      </c>
      <c r="L18" s="39">
        <v>0</v>
      </c>
      <c r="M18" s="32">
        <v>0</v>
      </c>
      <c r="N18" s="16">
        <v>0</v>
      </c>
      <c r="O18" s="42">
        <v>0</v>
      </c>
      <c r="P18" s="48">
        <v>0</v>
      </c>
      <c r="Q18" s="38">
        <v>0</v>
      </c>
      <c r="R18" s="48">
        <v>0</v>
      </c>
      <c r="S18" s="50">
        <v>1</v>
      </c>
      <c r="T18" s="38">
        <v>1</v>
      </c>
      <c r="U18" s="48">
        <v>0</v>
      </c>
      <c r="V18" s="50">
        <v>0</v>
      </c>
      <c r="W18" s="16">
        <v>0</v>
      </c>
      <c r="X18" s="38">
        <v>0</v>
      </c>
      <c r="Y18" s="32">
        <v>0</v>
      </c>
      <c r="Z18" s="50">
        <v>0</v>
      </c>
      <c r="AA18" s="17">
        <v>1</v>
      </c>
      <c r="AB18" s="24">
        <v>0</v>
      </c>
      <c r="AC18" s="50">
        <v>0</v>
      </c>
      <c r="AD18" s="17">
        <v>1</v>
      </c>
      <c r="AE18" s="24">
        <v>0</v>
      </c>
      <c r="AF18" s="50">
        <v>1</v>
      </c>
      <c r="AG18" s="50">
        <v>1</v>
      </c>
      <c r="AH18" s="50">
        <v>0</v>
      </c>
      <c r="AI18" s="53">
        <v>0</v>
      </c>
      <c r="AJ18" s="24">
        <v>0</v>
      </c>
      <c r="AK18" s="50">
        <v>1</v>
      </c>
      <c r="AL18" s="16">
        <v>0</v>
      </c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168</v>
      </c>
      <c r="C19" s="24">
        <v>1</v>
      </c>
      <c r="D19" s="16">
        <v>0</v>
      </c>
      <c r="E19" s="24">
        <v>1</v>
      </c>
      <c r="F19" s="39">
        <v>0</v>
      </c>
      <c r="G19" s="32">
        <v>0</v>
      </c>
      <c r="H19" s="38">
        <v>0</v>
      </c>
      <c r="I19" s="32">
        <v>0</v>
      </c>
      <c r="J19" s="39">
        <v>0</v>
      </c>
      <c r="K19" s="32">
        <v>0</v>
      </c>
      <c r="L19" s="39">
        <v>0</v>
      </c>
      <c r="M19" s="32">
        <v>0</v>
      </c>
      <c r="N19" s="16">
        <v>0</v>
      </c>
      <c r="O19" s="42">
        <v>0</v>
      </c>
      <c r="P19" s="48">
        <v>0</v>
      </c>
      <c r="Q19" s="38">
        <v>0</v>
      </c>
      <c r="R19" s="48">
        <v>0</v>
      </c>
      <c r="S19" s="50">
        <v>1</v>
      </c>
      <c r="T19" s="38">
        <v>1</v>
      </c>
      <c r="U19" s="48">
        <v>1</v>
      </c>
      <c r="V19" s="50">
        <v>0</v>
      </c>
      <c r="W19" s="16">
        <v>0</v>
      </c>
      <c r="X19" s="38">
        <v>0</v>
      </c>
      <c r="Y19" s="32">
        <v>0</v>
      </c>
      <c r="Z19" s="50">
        <v>1</v>
      </c>
      <c r="AA19" s="17">
        <v>1</v>
      </c>
      <c r="AB19" s="24">
        <v>0</v>
      </c>
      <c r="AC19" s="50">
        <v>0</v>
      </c>
      <c r="AD19" s="17">
        <v>1</v>
      </c>
      <c r="AE19" s="24">
        <v>0</v>
      </c>
      <c r="AF19" s="50">
        <v>1</v>
      </c>
      <c r="AG19" s="50">
        <v>1</v>
      </c>
      <c r="AH19" s="50">
        <v>1</v>
      </c>
      <c r="AI19" s="53">
        <v>0</v>
      </c>
      <c r="AJ19" s="24">
        <v>0</v>
      </c>
      <c r="AK19" s="50">
        <v>1</v>
      </c>
      <c r="AL19" s="16">
        <v>0</v>
      </c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169</v>
      </c>
      <c r="C20" s="24">
        <v>1</v>
      </c>
      <c r="D20" s="16">
        <v>0</v>
      </c>
      <c r="E20" s="24">
        <v>0</v>
      </c>
      <c r="F20" s="39">
        <v>1</v>
      </c>
      <c r="G20" s="32">
        <v>1</v>
      </c>
      <c r="H20" s="38">
        <v>1</v>
      </c>
      <c r="I20" s="32">
        <v>1</v>
      </c>
      <c r="J20" s="39">
        <v>1</v>
      </c>
      <c r="K20" s="32">
        <v>0</v>
      </c>
      <c r="L20" s="39">
        <v>1</v>
      </c>
      <c r="M20" s="32">
        <v>0</v>
      </c>
      <c r="N20" s="16">
        <v>0</v>
      </c>
      <c r="O20" s="42">
        <v>0</v>
      </c>
      <c r="P20" s="48">
        <v>0</v>
      </c>
      <c r="Q20" s="38">
        <v>0</v>
      </c>
      <c r="R20" s="48">
        <v>0</v>
      </c>
      <c r="S20" s="50">
        <v>0</v>
      </c>
      <c r="T20" s="38">
        <v>1</v>
      </c>
      <c r="U20" s="48">
        <v>1</v>
      </c>
      <c r="V20" s="50">
        <v>1</v>
      </c>
      <c r="W20" s="16">
        <v>0</v>
      </c>
      <c r="X20" s="38">
        <v>0</v>
      </c>
      <c r="Y20" s="32">
        <v>0</v>
      </c>
      <c r="Z20" s="50">
        <v>0</v>
      </c>
      <c r="AA20" s="17">
        <v>1</v>
      </c>
      <c r="AB20" s="24">
        <v>0</v>
      </c>
      <c r="AC20" s="50">
        <v>0</v>
      </c>
      <c r="AD20" s="17">
        <v>1</v>
      </c>
      <c r="AE20" s="24">
        <v>0</v>
      </c>
      <c r="AF20" s="50">
        <v>1</v>
      </c>
      <c r="AG20" s="50">
        <v>1</v>
      </c>
      <c r="AH20" s="50">
        <v>0</v>
      </c>
      <c r="AI20" s="53">
        <v>0</v>
      </c>
      <c r="AJ20" s="24">
        <v>0</v>
      </c>
      <c r="AK20" s="50">
        <v>1</v>
      </c>
      <c r="AL20" s="16">
        <v>0</v>
      </c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170</v>
      </c>
      <c r="C21" s="24">
        <v>1</v>
      </c>
      <c r="D21" s="16">
        <v>0</v>
      </c>
      <c r="E21" s="24">
        <v>1</v>
      </c>
      <c r="F21" s="39">
        <v>0</v>
      </c>
      <c r="G21" s="32">
        <v>0</v>
      </c>
      <c r="H21" s="38">
        <v>0</v>
      </c>
      <c r="I21" s="32">
        <v>0</v>
      </c>
      <c r="J21" s="39">
        <v>0</v>
      </c>
      <c r="K21" s="32">
        <v>0</v>
      </c>
      <c r="L21" s="39">
        <v>0</v>
      </c>
      <c r="M21" s="32">
        <v>0</v>
      </c>
      <c r="N21" s="16">
        <v>0</v>
      </c>
      <c r="O21" s="42">
        <v>0</v>
      </c>
      <c r="P21" s="48">
        <v>0</v>
      </c>
      <c r="Q21" s="38">
        <v>0</v>
      </c>
      <c r="R21" s="48">
        <v>0</v>
      </c>
      <c r="S21" s="50">
        <v>1</v>
      </c>
      <c r="T21" s="38">
        <v>1</v>
      </c>
      <c r="U21" s="48">
        <v>1</v>
      </c>
      <c r="V21" s="50">
        <v>1</v>
      </c>
      <c r="W21" s="16">
        <v>0</v>
      </c>
      <c r="X21" s="38">
        <v>0</v>
      </c>
      <c r="Y21" s="32">
        <v>0</v>
      </c>
      <c r="Z21" s="50">
        <v>1</v>
      </c>
      <c r="AA21" s="17">
        <v>1</v>
      </c>
      <c r="AB21" s="24">
        <v>0</v>
      </c>
      <c r="AC21" s="50">
        <v>0</v>
      </c>
      <c r="AD21" s="17">
        <v>1</v>
      </c>
      <c r="AE21" s="24">
        <v>0</v>
      </c>
      <c r="AF21" s="50">
        <v>1</v>
      </c>
      <c r="AG21" s="50">
        <v>1</v>
      </c>
      <c r="AH21" s="50">
        <v>1</v>
      </c>
      <c r="AI21" s="53">
        <v>0</v>
      </c>
      <c r="AJ21" s="24">
        <v>1</v>
      </c>
      <c r="AK21" s="50">
        <v>1</v>
      </c>
      <c r="AL21" s="16">
        <v>0</v>
      </c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171</v>
      </c>
      <c r="C22" s="24">
        <v>1</v>
      </c>
      <c r="D22" s="16">
        <v>0</v>
      </c>
      <c r="E22" s="24">
        <v>1</v>
      </c>
      <c r="F22" s="39">
        <v>0</v>
      </c>
      <c r="G22" s="32">
        <v>0</v>
      </c>
      <c r="H22" s="38">
        <v>0</v>
      </c>
      <c r="I22" s="32">
        <v>0</v>
      </c>
      <c r="J22" s="39">
        <v>0</v>
      </c>
      <c r="K22" s="32">
        <v>0</v>
      </c>
      <c r="L22" s="39">
        <v>0</v>
      </c>
      <c r="M22" s="32">
        <v>0</v>
      </c>
      <c r="N22" s="16">
        <v>0</v>
      </c>
      <c r="O22" s="42">
        <v>0</v>
      </c>
      <c r="P22" s="48">
        <v>0</v>
      </c>
      <c r="Q22" s="38">
        <v>0</v>
      </c>
      <c r="R22" s="48">
        <v>0</v>
      </c>
      <c r="S22" s="50">
        <v>1</v>
      </c>
      <c r="T22" s="38">
        <v>1</v>
      </c>
      <c r="U22" s="48">
        <v>1</v>
      </c>
      <c r="V22" s="50">
        <v>1</v>
      </c>
      <c r="W22" s="16">
        <v>0</v>
      </c>
      <c r="X22" s="38">
        <v>0</v>
      </c>
      <c r="Y22" s="32">
        <v>0</v>
      </c>
      <c r="Z22" s="50">
        <v>1</v>
      </c>
      <c r="AA22" s="17">
        <v>1</v>
      </c>
      <c r="AB22" s="24">
        <v>0</v>
      </c>
      <c r="AC22" s="50">
        <v>0</v>
      </c>
      <c r="AD22" s="17">
        <v>1</v>
      </c>
      <c r="AE22" s="24">
        <v>0</v>
      </c>
      <c r="AF22" s="50">
        <v>1</v>
      </c>
      <c r="AG22" s="50">
        <v>1</v>
      </c>
      <c r="AH22" s="50">
        <v>0</v>
      </c>
      <c r="AI22" s="53">
        <v>0</v>
      </c>
      <c r="AJ22" s="24">
        <v>0</v>
      </c>
      <c r="AK22" s="50">
        <v>1</v>
      </c>
      <c r="AL22" s="16">
        <v>0</v>
      </c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172</v>
      </c>
      <c r="C23" s="24">
        <v>1</v>
      </c>
      <c r="D23" s="16">
        <v>0</v>
      </c>
      <c r="E23" s="24">
        <v>1</v>
      </c>
      <c r="F23" s="39">
        <v>0</v>
      </c>
      <c r="G23" s="32">
        <v>0</v>
      </c>
      <c r="H23" s="38">
        <v>0</v>
      </c>
      <c r="I23" s="32">
        <v>0</v>
      </c>
      <c r="J23" s="39">
        <v>0</v>
      </c>
      <c r="K23" s="32">
        <v>0</v>
      </c>
      <c r="L23" s="39">
        <v>0</v>
      </c>
      <c r="M23" s="32">
        <v>0</v>
      </c>
      <c r="N23" s="16">
        <v>0</v>
      </c>
      <c r="O23" s="42">
        <v>0</v>
      </c>
      <c r="P23" s="48">
        <v>0</v>
      </c>
      <c r="Q23" s="38">
        <v>0</v>
      </c>
      <c r="R23" s="48">
        <v>0</v>
      </c>
      <c r="S23" s="50">
        <v>0</v>
      </c>
      <c r="T23" s="38">
        <v>1</v>
      </c>
      <c r="U23" s="48">
        <v>1</v>
      </c>
      <c r="V23" s="50">
        <v>1</v>
      </c>
      <c r="W23" s="16">
        <v>0</v>
      </c>
      <c r="X23" s="38">
        <v>0</v>
      </c>
      <c r="Y23" s="32">
        <v>0</v>
      </c>
      <c r="Z23" s="50">
        <v>0</v>
      </c>
      <c r="AA23" s="17">
        <v>1</v>
      </c>
      <c r="AB23" s="24">
        <v>0</v>
      </c>
      <c r="AC23" s="50">
        <v>0</v>
      </c>
      <c r="AD23" s="17">
        <v>1</v>
      </c>
      <c r="AE23" s="24">
        <v>0</v>
      </c>
      <c r="AF23" s="50">
        <v>1</v>
      </c>
      <c r="AG23" s="50">
        <v>1</v>
      </c>
      <c r="AH23" s="50">
        <v>1</v>
      </c>
      <c r="AI23" s="53">
        <v>0</v>
      </c>
      <c r="AJ23" s="24">
        <v>0</v>
      </c>
      <c r="AK23" s="50">
        <v>1</v>
      </c>
      <c r="AL23" s="16">
        <v>0</v>
      </c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173</v>
      </c>
      <c r="C24" s="24">
        <v>1</v>
      </c>
      <c r="D24" s="16">
        <v>0</v>
      </c>
      <c r="E24" s="24">
        <v>0</v>
      </c>
      <c r="F24" s="39">
        <v>1</v>
      </c>
      <c r="G24" s="32">
        <v>1</v>
      </c>
      <c r="H24" s="38">
        <v>1</v>
      </c>
      <c r="I24" s="32">
        <v>0</v>
      </c>
      <c r="J24" s="39">
        <v>1</v>
      </c>
      <c r="K24" s="32">
        <v>0</v>
      </c>
      <c r="L24" s="39">
        <v>1</v>
      </c>
      <c r="M24" s="32">
        <v>0</v>
      </c>
      <c r="N24" s="16">
        <v>0</v>
      </c>
      <c r="O24" s="42">
        <v>0</v>
      </c>
      <c r="P24" s="48">
        <v>0</v>
      </c>
      <c r="Q24" s="38">
        <v>0</v>
      </c>
      <c r="R24" s="48">
        <v>0</v>
      </c>
      <c r="S24" s="50">
        <v>0</v>
      </c>
      <c r="T24" s="38">
        <v>0</v>
      </c>
      <c r="U24" s="48">
        <v>0</v>
      </c>
      <c r="V24" s="50">
        <v>1</v>
      </c>
      <c r="W24" s="16">
        <v>1</v>
      </c>
      <c r="X24" s="38">
        <v>0</v>
      </c>
      <c r="Y24" s="32">
        <v>0</v>
      </c>
      <c r="Z24" s="50">
        <v>0</v>
      </c>
      <c r="AA24" s="17">
        <v>1</v>
      </c>
      <c r="AB24" s="24">
        <v>0</v>
      </c>
      <c r="AC24" s="50">
        <v>0</v>
      </c>
      <c r="AD24" s="17">
        <v>1</v>
      </c>
      <c r="AE24" s="24">
        <v>0</v>
      </c>
      <c r="AF24" s="50">
        <v>0</v>
      </c>
      <c r="AG24" s="50">
        <v>1</v>
      </c>
      <c r="AH24" s="50">
        <v>0</v>
      </c>
      <c r="AI24" s="53">
        <v>0</v>
      </c>
      <c r="AJ24" s="24">
        <v>0</v>
      </c>
      <c r="AK24" s="50">
        <v>1</v>
      </c>
      <c r="AL24" s="16">
        <v>0</v>
      </c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174</v>
      </c>
      <c r="C25" s="24">
        <v>0</v>
      </c>
      <c r="D25" s="16">
        <v>1</v>
      </c>
      <c r="E25" s="24">
        <v>0</v>
      </c>
      <c r="F25" s="39">
        <v>1</v>
      </c>
      <c r="G25" s="32">
        <v>1</v>
      </c>
      <c r="H25" s="38">
        <v>1</v>
      </c>
      <c r="I25" s="32">
        <v>1</v>
      </c>
      <c r="J25" s="39">
        <v>1</v>
      </c>
      <c r="K25" s="32">
        <v>0</v>
      </c>
      <c r="L25" s="39">
        <v>1</v>
      </c>
      <c r="M25" s="32">
        <v>1</v>
      </c>
      <c r="N25" s="16">
        <v>1</v>
      </c>
      <c r="O25" s="42">
        <v>0</v>
      </c>
      <c r="P25" s="48">
        <v>0</v>
      </c>
      <c r="Q25" s="38">
        <v>0</v>
      </c>
      <c r="R25" s="48">
        <v>0</v>
      </c>
      <c r="S25" s="50">
        <v>0</v>
      </c>
      <c r="T25" s="38">
        <v>1</v>
      </c>
      <c r="U25" s="48">
        <v>1</v>
      </c>
      <c r="V25" s="50">
        <v>1</v>
      </c>
      <c r="W25" s="16">
        <v>0</v>
      </c>
      <c r="X25" s="38">
        <v>0</v>
      </c>
      <c r="Y25" s="32">
        <v>0</v>
      </c>
      <c r="Z25" s="50">
        <v>0</v>
      </c>
      <c r="AA25" s="17">
        <v>1</v>
      </c>
      <c r="AB25" s="24">
        <v>1</v>
      </c>
      <c r="AC25" s="50">
        <v>0</v>
      </c>
      <c r="AD25" s="17">
        <v>0</v>
      </c>
      <c r="AE25" s="24">
        <v>1</v>
      </c>
      <c r="AF25" s="50">
        <v>1</v>
      </c>
      <c r="AG25" s="50">
        <v>0</v>
      </c>
      <c r="AH25" s="50">
        <v>0</v>
      </c>
      <c r="AI25" s="53">
        <v>0</v>
      </c>
      <c r="AJ25" s="24">
        <v>0</v>
      </c>
      <c r="AK25" s="50">
        <v>1</v>
      </c>
      <c r="AL25" s="16">
        <v>0</v>
      </c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175</v>
      </c>
      <c r="C26" s="24">
        <v>1</v>
      </c>
      <c r="D26" s="16">
        <v>0</v>
      </c>
      <c r="E26" s="24">
        <v>1</v>
      </c>
      <c r="F26" s="39">
        <v>0</v>
      </c>
      <c r="G26" s="32">
        <v>0</v>
      </c>
      <c r="H26" s="38">
        <v>0</v>
      </c>
      <c r="I26" s="32">
        <v>0</v>
      </c>
      <c r="J26" s="39">
        <v>0</v>
      </c>
      <c r="K26" s="32">
        <v>0</v>
      </c>
      <c r="L26" s="39">
        <v>0</v>
      </c>
      <c r="M26" s="32">
        <v>0</v>
      </c>
      <c r="N26" s="16">
        <v>0</v>
      </c>
      <c r="O26" s="42">
        <v>0</v>
      </c>
      <c r="P26" s="48">
        <v>0</v>
      </c>
      <c r="Q26" s="38">
        <v>0</v>
      </c>
      <c r="R26" s="48">
        <v>0</v>
      </c>
      <c r="S26" s="50">
        <v>0</v>
      </c>
      <c r="T26" s="38">
        <v>1</v>
      </c>
      <c r="U26" s="48">
        <v>1</v>
      </c>
      <c r="V26" s="50">
        <v>1</v>
      </c>
      <c r="W26" s="16">
        <v>1</v>
      </c>
      <c r="X26" s="38">
        <v>0</v>
      </c>
      <c r="Y26" s="32">
        <v>0</v>
      </c>
      <c r="Z26" s="50">
        <v>0</v>
      </c>
      <c r="AA26" s="17">
        <v>1</v>
      </c>
      <c r="AB26" s="24">
        <v>0</v>
      </c>
      <c r="AC26" s="50">
        <v>1</v>
      </c>
      <c r="AD26" s="17">
        <v>1</v>
      </c>
      <c r="AE26" s="24">
        <v>0</v>
      </c>
      <c r="AF26" s="50">
        <v>1</v>
      </c>
      <c r="AG26" s="50">
        <v>1</v>
      </c>
      <c r="AH26" s="50">
        <v>0</v>
      </c>
      <c r="AI26" s="53">
        <v>0</v>
      </c>
      <c r="AJ26" s="24">
        <v>0</v>
      </c>
      <c r="AK26" s="50">
        <v>1</v>
      </c>
      <c r="AL26" s="16">
        <v>0</v>
      </c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176</v>
      </c>
      <c r="C27" s="24">
        <v>1</v>
      </c>
      <c r="D27" s="16">
        <v>0</v>
      </c>
      <c r="E27" s="24">
        <v>1</v>
      </c>
      <c r="F27" s="39">
        <v>1</v>
      </c>
      <c r="G27" s="32">
        <v>1</v>
      </c>
      <c r="H27" s="38">
        <v>1</v>
      </c>
      <c r="I27" s="32">
        <v>0</v>
      </c>
      <c r="J27" s="39">
        <v>1</v>
      </c>
      <c r="K27" s="32">
        <v>0</v>
      </c>
      <c r="L27" s="39">
        <v>1</v>
      </c>
      <c r="M27" s="32">
        <v>0</v>
      </c>
      <c r="N27" s="16">
        <v>0</v>
      </c>
      <c r="O27" s="42">
        <v>0</v>
      </c>
      <c r="P27" s="48">
        <v>0</v>
      </c>
      <c r="Q27" s="38">
        <v>0</v>
      </c>
      <c r="R27" s="48">
        <v>0</v>
      </c>
      <c r="S27" s="50">
        <v>1</v>
      </c>
      <c r="T27" s="38">
        <v>1</v>
      </c>
      <c r="U27" s="48">
        <v>1</v>
      </c>
      <c r="V27" s="50">
        <v>1</v>
      </c>
      <c r="W27" s="16">
        <v>1</v>
      </c>
      <c r="X27" s="38">
        <v>0</v>
      </c>
      <c r="Y27" s="32">
        <v>0</v>
      </c>
      <c r="Z27" s="50">
        <v>0</v>
      </c>
      <c r="AA27" s="17">
        <v>1</v>
      </c>
      <c r="AB27" s="24">
        <v>0</v>
      </c>
      <c r="AC27" s="50">
        <v>1</v>
      </c>
      <c r="AD27" s="17">
        <v>1</v>
      </c>
      <c r="AE27" s="24">
        <v>0</v>
      </c>
      <c r="AF27" s="50">
        <v>1</v>
      </c>
      <c r="AG27" s="50">
        <v>1</v>
      </c>
      <c r="AH27" s="50">
        <v>0</v>
      </c>
      <c r="AI27" s="53">
        <v>0</v>
      </c>
      <c r="AJ27" s="24">
        <v>0</v>
      </c>
      <c r="AK27" s="50">
        <v>1</v>
      </c>
      <c r="AL27" s="16">
        <v>0</v>
      </c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177</v>
      </c>
      <c r="C28" s="24">
        <v>1</v>
      </c>
      <c r="D28" s="16">
        <v>0</v>
      </c>
      <c r="E28" s="24">
        <v>0</v>
      </c>
      <c r="F28" s="39">
        <v>1</v>
      </c>
      <c r="G28" s="32">
        <v>0</v>
      </c>
      <c r="H28" s="38">
        <v>1</v>
      </c>
      <c r="I28" s="32">
        <v>0</v>
      </c>
      <c r="J28" s="39">
        <v>1</v>
      </c>
      <c r="K28" s="32">
        <v>0</v>
      </c>
      <c r="L28" s="39">
        <v>1</v>
      </c>
      <c r="M28" s="32">
        <v>0</v>
      </c>
      <c r="N28" s="16">
        <v>0</v>
      </c>
      <c r="O28" s="42">
        <v>0</v>
      </c>
      <c r="P28" s="48">
        <v>0</v>
      </c>
      <c r="Q28" s="38">
        <v>0</v>
      </c>
      <c r="R28" s="48">
        <v>0</v>
      </c>
      <c r="S28" s="50">
        <v>0</v>
      </c>
      <c r="T28" s="38">
        <v>0</v>
      </c>
      <c r="U28" s="48">
        <v>1</v>
      </c>
      <c r="V28" s="50">
        <v>1</v>
      </c>
      <c r="W28" s="16">
        <v>0</v>
      </c>
      <c r="X28" s="38">
        <v>0</v>
      </c>
      <c r="Y28" s="32">
        <v>0</v>
      </c>
      <c r="Z28" s="50">
        <v>0</v>
      </c>
      <c r="AA28" s="17">
        <v>1</v>
      </c>
      <c r="AB28" s="24">
        <v>1</v>
      </c>
      <c r="AC28" s="50">
        <v>1</v>
      </c>
      <c r="AD28" s="17">
        <v>0</v>
      </c>
      <c r="AE28" s="24">
        <v>0</v>
      </c>
      <c r="AF28" s="50">
        <v>1</v>
      </c>
      <c r="AG28" s="50">
        <v>0</v>
      </c>
      <c r="AH28" s="50">
        <v>0</v>
      </c>
      <c r="AI28" s="53">
        <v>0</v>
      </c>
      <c r="AJ28" s="24">
        <v>0</v>
      </c>
      <c r="AK28" s="50">
        <v>1</v>
      </c>
      <c r="AL28" s="16">
        <v>0</v>
      </c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178</v>
      </c>
      <c r="C29" s="24">
        <v>1</v>
      </c>
      <c r="D29" s="16">
        <v>0</v>
      </c>
      <c r="E29" s="24">
        <v>1</v>
      </c>
      <c r="F29" s="39">
        <v>0</v>
      </c>
      <c r="G29" s="32">
        <v>0</v>
      </c>
      <c r="H29" s="38">
        <v>0</v>
      </c>
      <c r="I29" s="32">
        <v>0</v>
      </c>
      <c r="J29" s="39">
        <v>0</v>
      </c>
      <c r="K29" s="32">
        <v>0</v>
      </c>
      <c r="L29" s="39">
        <v>0</v>
      </c>
      <c r="M29" s="32">
        <v>0</v>
      </c>
      <c r="N29" s="16">
        <v>0</v>
      </c>
      <c r="O29" s="42">
        <v>0</v>
      </c>
      <c r="P29" s="48">
        <v>0</v>
      </c>
      <c r="Q29" s="38">
        <v>0</v>
      </c>
      <c r="R29" s="48">
        <v>0</v>
      </c>
      <c r="S29" s="50">
        <v>0</v>
      </c>
      <c r="T29" s="38">
        <v>0</v>
      </c>
      <c r="U29" s="48">
        <v>1</v>
      </c>
      <c r="V29" s="50">
        <v>1</v>
      </c>
      <c r="W29" s="16">
        <v>1</v>
      </c>
      <c r="X29" s="38">
        <v>0</v>
      </c>
      <c r="Y29" s="32">
        <v>0</v>
      </c>
      <c r="Z29" s="50">
        <v>0</v>
      </c>
      <c r="AA29" s="17">
        <v>1</v>
      </c>
      <c r="AB29" s="24">
        <v>0</v>
      </c>
      <c r="AC29" s="50">
        <v>1</v>
      </c>
      <c r="AD29" s="17">
        <v>1</v>
      </c>
      <c r="AE29" s="24">
        <v>0</v>
      </c>
      <c r="AF29" s="50">
        <v>1</v>
      </c>
      <c r="AG29" s="50">
        <v>1</v>
      </c>
      <c r="AH29" s="50">
        <v>0</v>
      </c>
      <c r="AI29" s="53">
        <v>0</v>
      </c>
      <c r="AJ29" s="24">
        <v>0</v>
      </c>
      <c r="AK29" s="50">
        <v>1</v>
      </c>
      <c r="AL29" s="16">
        <v>0</v>
      </c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179</v>
      </c>
      <c r="C30" s="24">
        <v>1</v>
      </c>
      <c r="D30" s="16">
        <v>0</v>
      </c>
      <c r="E30" s="24">
        <v>0</v>
      </c>
      <c r="F30" s="39">
        <v>1</v>
      </c>
      <c r="G30" s="32">
        <v>1</v>
      </c>
      <c r="H30" s="38">
        <v>1</v>
      </c>
      <c r="I30" s="32">
        <v>0</v>
      </c>
      <c r="J30" s="39">
        <v>1</v>
      </c>
      <c r="K30" s="32">
        <v>1</v>
      </c>
      <c r="L30" s="39">
        <v>1</v>
      </c>
      <c r="M30" s="32">
        <v>0</v>
      </c>
      <c r="N30" s="16">
        <v>0</v>
      </c>
      <c r="O30" s="42">
        <v>0</v>
      </c>
      <c r="P30" s="48">
        <v>0</v>
      </c>
      <c r="Q30" s="38">
        <v>0</v>
      </c>
      <c r="R30" s="48">
        <v>0</v>
      </c>
      <c r="S30" s="50">
        <v>1</v>
      </c>
      <c r="T30" s="38">
        <v>1</v>
      </c>
      <c r="U30" s="48">
        <v>1</v>
      </c>
      <c r="V30" s="50">
        <v>1</v>
      </c>
      <c r="W30" s="16">
        <v>0</v>
      </c>
      <c r="X30" s="38">
        <v>0</v>
      </c>
      <c r="Y30" s="32">
        <v>0</v>
      </c>
      <c r="Z30" s="50">
        <v>0</v>
      </c>
      <c r="AA30" s="17">
        <v>1</v>
      </c>
      <c r="AB30" s="24">
        <v>0</v>
      </c>
      <c r="AC30" s="50">
        <v>0</v>
      </c>
      <c r="AD30" s="17">
        <v>1</v>
      </c>
      <c r="AE30" s="24">
        <v>0</v>
      </c>
      <c r="AF30" s="50">
        <v>0</v>
      </c>
      <c r="AG30" s="50">
        <v>1</v>
      </c>
      <c r="AH30" s="50">
        <v>1</v>
      </c>
      <c r="AI30" s="53">
        <v>0</v>
      </c>
      <c r="AJ30" s="24">
        <v>1</v>
      </c>
      <c r="AK30" s="50">
        <v>1</v>
      </c>
      <c r="AL30" s="16">
        <v>0</v>
      </c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180</v>
      </c>
      <c r="C31" s="24">
        <v>1</v>
      </c>
      <c r="D31" s="16">
        <v>0</v>
      </c>
      <c r="E31" s="24">
        <v>0</v>
      </c>
      <c r="F31" s="39">
        <v>1</v>
      </c>
      <c r="G31" s="32">
        <v>1</v>
      </c>
      <c r="H31" s="38">
        <v>1</v>
      </c>
      <c r="I31" s="32">
        <v>1</v>
      </c>
      <c r="J31" s="39">
        <v>1</v>
      </c>
      <c r="K31" s="32">
        <v>1</v>
      </c>
      <c r="L31" s="39">
        <v>1</v>
      </c>
      <c r="M31" s="32">
        <v>1</v>
      </c>
      <c r="N31" s="16">
        <v>1</v>
      </c>
      <c r="O31" s="42">
        <v>0</v>
      </c>
      <c r="P31" s="48">
        <v>0</v>
      </c>
      <c r="Q31" s="38">
        <v>0</v>
      </c>
      <c r="R31" s="48">
        <v>0</v>
      </c>
      <c r="S31" s="50">
        <v>0</v>
      </c>
      <c r="T31" s="38">
        <v>1</v>
      </c>
      <c r="U31" s="48">
        <v>1</v>
      </c>
      <c r="V31" s="50">
        <v>0</v>
      </c>
      <c r="W31" s="16">
        <v>0</v>
      </c>
      <c r="X31" s="38">
        <v>0</v>
      </c>
      <c r="Y31" s="32">
        <v>0</v>
      </c>
      <c r="Z31" s="50">
        <v>0</v>
      </c>
      <c r="AA31" s="17">
        <v>1</v>
      </c>
      <c r="AB31" s="24">
        <v>0</v>
      </c>
      <c r="AC31" s="50">
        <v>0</v>
      </c>
      <c r="AD31" s="17">
        <v>1</v>
      </c>
      <c r="AE31" s="24">
        <v>0</v>
      </c>
      <c r="AF31" s="50">
        <v>0</v>
      </c>
      <c r="AG31" s="50">
        <v>1</v>
      </c>
      <c r="AH31" s="50">
        <v>1</v>
      </c>
      <c r="AI31" s="53">
        <v>0</v>
      </c>
      <c r="AJ31" s="24">
        <v>0</v>
      </c>
      <c r="AK31" s="50">
        <v>1</v>
      </c>
      <c r="AL31" s="16">
        <v>0</v>
      </c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181</v>
      </c>
      <c r="C32" s="24">
        <v>1</v>
      </c>
      <c r="D32" s="16">
        <v>0</v>
      </c>
      <c r="E32" s="24">
        <v>1</v>
      </c>
      <c r="F32" s="39"/>
      <c r="G32" s="32"/>
      <c r="H32" s="38"/>
      <c r="I32" s="32"/>
      <c r="J32" s="39"/>
      <c r="K32" s="32">
        <v>0</v>
      </c>
      <c r="L32" s="39">
        <v>0</v>
      </c>
      <c r="M32" s="32">
        <v>0</v>
      </c>
      <c r="N32" s="16">
        <v>0</v>
      </c>
      <c r="O32" s="42">
        <v>0</v>
      </c>
      <c r="P32" s="48">
        <v>0</v>
      </c>
      <c r="Q32" s="38">
        <v>0</v>
      </c>
      <c r="R32" s="48">
        <v>0</v>
      </c>
      <c r="S32" s="50">
        <v>0</v>
      </c>
      <c r="T32" s="38">
        <v>0</v>
      </c>
      <c r="U32" s="48">
        <v>0</v>
      </c>
      <c r="V32" s="50">
        <v>1</v>
      </c>
      <c r="W32" s="16">
        <v>1</v>
      </c>
      <c r="X32" s="38">
        <v>0</v>
      </c>
      <c r="Y32" s="32">
        <v>0</v>
      </c>
      <c r="Z32" s="50">
        <v>0</v>
      </c>
      <c r="AA32" s="17">
        <v>1</v>
      </c>
      <c r="AB32" s="24">
        <v>0</v>
      </c>
      <c r="AC32" s="50">
        <v>0</v>
      </c>
      <c r="AD32" s="17">
        <v>1</v>
      </c>
      <c r="AE32" s="24">
        <v>0</v>
      </c>
      <c r="AF32" s="50">
        <v>0</v>
      </c>
      <c r="AG32" s="50">
        <v>0</v>
      </c>
      <c r="AH32" s="50">
        <v>1</v>
      </c>
      <c r="AI32" s="53">
        <v>0</v>
      </c>
      <c r="AJ32" s="24">
        <v>0</v>
      </c>
      <c r="AK32" s="50">
        <v>1</v>
      </c>
      <c r="AL32" s="16">
        <v>0</v>
      </c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182</v>
      </c>
      <c r="C33" s="24">
        <v>1</v>
      </c>
      <c r="D33" s="16">
        <v>0</v>
      </c>
      <c r="E33" s="24">
        <v>1</v>
      </c>
      <c r="F33" s="39"/>
      <c r="G33" s="32"/>
      <c r="H33" s="38"/>
      <c r="I33" s="32"/>
      <c r="J33" s="39"/>
      <c r="K33" s="32">
        <v>0</v>
      </c>
      <c r="L33" s="39"/>
      <c r="M33" s="32">
        <v>0</v>
      </c>
      <c r="N33" s="16">
        <v>0</v>
      </c>
      <c r="O33" s="42">
        <v>0</v>
      </c>
      <c r="P33" s="48">
        <v>0</v>
      </c>
      <c r="Q33" s="38">
        <v>0</v>
      </c>
      <c r="R33" s="48">
        <v>0</v>
      </c>
      <c r="S33" s="50">
        <v>0</v>
      </c>
      <c r="T33" s="38">
        <v>1</v>
      </c>
      <c r="U33" s="48">
        <v>1</v>
      </c>
      <c r="V33" s="50">
        <v>1</v>
      </c>
      <c r="W33" s="16">
        <v>1</v>
      </c>
      <c r="X33" s="38">
        <v>0</v>
      </c>
      <c r="Y33" s="32">
        <v>0</v>
      </c>
      <c r="Z33" s="50">
        <v>0</v>
      </c>
      <c r="AA33" s="17">
        <v>1</v>
      </c>
      <c r="AB33" s="24">
        <v>0</v>
      </c>
      <c r="AC33" s="50">
        <v>0</v>
      </c>
      <c r="AD33" s="17">
        <v>1</v>
      </c>
      <c r="AE33" s="24">
        <v>0</v>
      </c>
      <c r="AF33" s="50">
        <v>0</v>
      </c>
      <c r="AG33" s="50">
        <v>1</v>
      </c>
      <c r="AH33" s="50">
        <v>0</v>
      </c>
      <c r="AI33" s="53">
        <v>0</v>
      </c>
      <c r="AJ33" s="24">
        <v>0</v>
      </c>
      <c r="AK33" s="50">
        <v>1</v>
      </c>
      <c r="AL33" s="16">
        <v>0</v>
      </c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183</v>
      </c>
      <c r="C34" s="24">
        <v>1</v>
      </c>
      <c r="D34" s="16">
        <v>0</v>
      </c>
      <c r="E34" s="24">
        <v>1</v>
      </c>
      <c r="F34" s="39">
        <v>0</v>
      </c>
      <c r="G34" s="32">
        <v>0</v>
      </c>
      <c r="H34" s="38">
        <v>0</v>
      </c>
      <c r="I34" s="32">
        <v>0</v>
      </c>
      <c r="J34" s="39">
        <v>0</v>
      </c>
      <c r="K34" s="32">
        <v>0</v>
      </c>
      <c r="L34" s="39">
        <v>0</v>
      </c>
      <c r="M34" s="32">
        <v>0</v>
      </c>
      <c r="N34" s="16">
        <v>0</v>
      </c>
      <c r="O34" s="42">
        <v>0</v>
      </c>
      <c r="P34" s="48">
        <v>0</v>
      </c>
      <c r="Q34" s="38">
        <v>0</v>
      </c>
      <c r="R34" s="48">
        <v>0</v>
      </c>
      <c r="S34" s="50">
        <v>1</v>
      </c>
      <c r="T34" s="38">
        <v>1</v>
      </c>
      <c r="U34" s="48">
        <v>1</v>
      </c>
      <c r="V34" s="50">
        <v>1</v>
      </c>
      <c r="W34" s="16">
        <v>1</v>
      </c>
      <c r="X34" s="38">
        <v>0</v>
      </c>
      <c r="Y34" s="32">
        <v>0</v>
      </c>
      <c r="Z34" s="50">
        <v>0</v>
      </c>
      <c r="AA34" s="17">
        <v>1</v>
      </c>
      <c r="AB34" s="24">
        <v>0</v>
      </c>
      <c r="AC34" s="50">
        <v>0</v>
      </c>
      <c r="AD34" s="17">
        <v>1</v>
      </c>
      <c r="AE34" s="24">
        <v>0</v>
      </c>
      <c r="AF34" s="50">
        <v>0</v>
      </c>
      <c r="AG34" s="50">
        <v>0</v>
      </c>
      <c r="AH34" s="50">
        <v>1</v>
      </c>
      <c r="AI34" s="53">
        <v>0</v>
      </c>
      <c r="AJ34" s="24">
        <v>0</v>
      </c>
      <c r="AK34" s="50">
        <v>1</v>
      </c>
      <c r="AL34" s="16">
        <v>0</v>
      </c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184</v>
      </c>
      <c r="C35" s="24">
        <v>1</v>
      </c>
      <c r="D35" s="16">
        <v>0</v>
      </c>
      <c r="E35" s="24">
        <v>1</v>
      </c>
      <c r="F35" s="39">
        <v>0</v>
      </c>
      <c r="G35" s="32">
        <v>0</v>
      </c>
      <c r="H35" s="38">
        <v>0</v>
      </c>
      <c r="I35" s="32">
        <v>0</v>
      </c>
      <c r="J35" s="39">
        <v>0</v>
      </c>
      <c r="K35" s="32">
        <v>0</v>
      </c>
      <c r="L35" s="39">
        <v>0</v>
      </c>
      <c r="M35" s="32">
        <v>0</v>
      </c>
      <c r="N35" s="16">
        <v>0</v>
      </c>
      <c r="O35" s="42">
        <v>0</v>
      </c>
      <c r="P35" s="48">
        <v>0</v>
      </c>
      <c r="Q35" s="38">
        <v>0</v>
      </c>
      <c r="R35" s="48">
        <v>0</v>
      </c>
      <c r="S35" s="50">
        <v>0</v>
      </c>
      <c r="T35" s="38">
        <v>0</v>
      </c>
      <c r="U35" s="48">
        <v>1</v>
      </c>
      <c r="V35" s="50">
        <v>1</v>
      </c>
      <c r="W35" s="16">
        <v>1</v>
      </c>
      <c r="X35" s="38">
        <v>0</v>
      </c>
      <c r="Y35" s="32">
        <v>0</v>
      </c>
      <c r="Z35" s="50">
        <v>0</v>
      </c>
      <c r="AA35" s="17">
        <v>1</v>
      </c>
      <c r="AB35" s="24">
        <v>0</v>
      </c>
      <c r="AC35" s="50">
        <v>0</v>
      </c>
      <c r="AD35" s="17">
        <v>1</v>
      </c>
      <c r="AE35" s="24">
        <v>0</v>
      </c>
      <c r="AF35" s="50">
        <v>0</v>
      </c>
      <c r="AG35" s="50">
        <v>1</v>
      </c>
      <c r="AH35" s="50">
        <v>1</v>
      </c>
      <c r="AI35" s="53">
        <v>0</v>
      </c>
      <c r="AJ35" s="24">
        <v>0</v>
      </c>
      <c r="AK35" s="50">
        <v>1</v>
      </c>
      <c r="AL35" s="16">
        <v>0</v>
      </c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185</v>
      </c>
      <c r="C36" s="24">
        <v>1</v>
      </c>
      <c r="D36" s="16">
        <v>0</v>
      </c>
      <c r="E36" s="24">
        <v>1</v>
      </c>
      <c r="F36" s="39">
        <v>0</v>
      </c>
      <c r="G36" s="32">
        <v>0</v>
      </c>
      <c r="H36" s="38">
        <v>0</v>
      </c>
      <c r="I36" s="32">
        <v>0</v>
      </c>
      <c r="J36" s="39">
        <v>0</v>
      </c>
      <c r="K36" s="32">
        <v>0</v>
      </c>
      <c r="L36" s="39">
        <v>0</v>
      </c>
      <c r="M36" s="32">
        <v>0</v>
      </c>
      <c r="N36" s="16">
        <v>0</v>
      </c>
      <c r="O36" s="42">
        <v>0</v>
      </c>
      <c r="P36" s="48">
        <v>0</v>
      </c>
      <c r="Q36" s="38">
        <v>0</v>
      </c>
      <c r="R36" s="48">
        <v>0</v>
      </c>
      <c r="S36" s="50">
        <v>0</v>
      </c>
      <c r="T36" s="38">
        <v>1</v>
      </c>
      <c r="U36" s="48">
        <v>1</v>
      </c>
      <c r="V36" s="50">
        <v>1</v>
      </c>
      <c r="W36" s="16">
        <v>1</v>
      </c>
      <c r="X36" s="38">
        <v>0</v>
      </c>
      <c r="Y36" s="32">
        <v>0</v>
      </c>
      <c r="Z36" s="50">
        <v>0</v>
      </c>
      <c r="AA36" s="17">
        <v>1</v>
      </c>
      <c r="AB36" s="24">
        <v>0</v>
      </c>
      <c r="AC36" s="50">
        <v>0</v>
      </c>
      <c r="AD36" s="17">
        <v>1</v>
      </c>
      <c r="AE36" s="24">
        <v>0</v>
      </c>
      <c r="AF36" s="50">
        <v>0</v>
      </c>
      <c r="AG36" s="50">
        <v>1</v>
      </c>
      <c r="AH36" s="50">
        <v>1</v>
      </c>
      <c r="AI36" s="53">
        <v>0</v>
      </c>
      <c r="AJ36" s="24">
        <v>0</v>
      </c>
      <c r="AK36" s="50">
        <v>1</v>
      </c>
      <c r="AL36" s="16">
        <v>0</v>
      </c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0</v>
      </c>
      <c r="C37" s="24">
        <v>1</v>
      </c>
      <c r="D37" s="16">
        <v>0</v>
      </c>
      <c r="E37" s="24">
        <v>1</v>
      </c>
      <c r="F37" s="39">
        <v>0</v>
      </c>
      <c r="G37" s="32">
        <v>0</v>
      </c>
      <c r="H37" s="38">
        <v>0</v>
      </c>
      <c r="I37" s="32">
        <v>0</v>
      </c>
      <c r="J37" s="39">
        <v>0</v>
      </c>
      <c r="K37" s="32">
        <v>0</v>
      </c>
      <c r="L37" s="39">
        <v>0</v>
      </c>
      <c r="M37" s="32">
        <v>0</v>
      </c>
      <c r="N37" s="16">
        <v>0</v>
      </c>
      <c r="O37" s="42">
        <v>0</v>
      </c>
      <c r="P37" s="48">
        <v>0</v>
      </c>
      <c r="Q37" s="38">
        <v>0</v>
      </c>
      <c r="R37" s="48">
        <v>0</v>
      </c>
      <c r="S37" s="50">
        <v>1</v>
      </c>
      <c r="T37" s="38">
        <v>1</v>
      </c>
      <c r="U37" s="48">
        <v>1</v>
      </c>
      <c r="V37" s="50">
        <v>1</v>
      </c>
      <c r="W37" s="16">
        <v>0</v>
      </c>
      <c r="X37" s="38">
        <v>0</v>
      </c>
      <c r="Y37" s="32">
        <v>0</v>
      </c>
      <c r="Z37" s="50">
        <v>0</v>
      </c>
      <c r="AA37" s="17">
        <v>1</v>
      </c>
      <c r="AB37" s="24">
        <v>0</v>
      </c>
      <c r="AC37" s="50">
        <v>0</v>
      </c>
      <c r="AD37" s="17">
        <v>1</v>
      </c>
      <c r="AE37" s="24">
        <v>0</v>
      </c>
      <c r="AF37" s="50">
        <v>0</v>
      </c>
      <c r="AG37" s="50">
        <v>1</v>
      </c>
      <c r="AH37" s="50">
        <v>1</v>
      </c>
      <c r="AI37" s="53">
        <v>0</v>
      </c>
      <c r="AJ37" s="24">
        <v>0</v>
      </c>
      <c r="AK37" s="50">
        <v>1</v>
      </c>
      <c r="AL37" s="16">
        <v>0</v>
      </c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1</v>
      </c>
      <c r="C38" s="24">
        <v>1</v>
      </c>
      <c r="D38" s="16">
        <v>0</v>
      </c>
      <c r="E38" s="24">
        <v>0</v>
      </c>
      <c r="F38" s="39">
        <v>1</v>
      </c>
      <c r="G38" s="32">
        <v>0</v>
      </c>
      <c r="H38" s="38">
        <v>1</v>
      </c>
      <c r="I38" s="32">
        <v>0</v>
      </c>
      <c r="J38" s="39">
        <v>1</v>
      </c>
      <c r="K38" s="32">
        <v>1</v>
      </c>
      <c r="L38" s="39">
        <v>0</v>
      </c>
      <c r="M38" s="32">
        <v>0</v>
      </c>
      <c r="N38" s="16">
        <v>0</v>
      </c>
      <c r="O38" s="42">
        <v>0</v>
      </c>
      <c r="P38" s="48">
        <v>0</v>
      </c>
      <c r="Q38" s="38">
        <v>0</v>
      </c>
      <c r="R38" s="48">
        <v>0</v>
      </c>
      <c r="S38" s="50">
        <v>0</v>
      </c>
      <c r="T38" s="38">
        <v>0</v>
      </c>
      <c r="U38" s="48">
        <v>0</v>
      </c>
      <c r="V38" s="50">
        <v>1</v>
      </c>
      <c r="W38" s="16">
        <v>1</v>
      </c>
      <c r="X38" s="38">
        <v>0</v>
      </c>
      <c r="Y38" s="32">
        <v>0</v>
      </c>
      <c r="Z38" s="50">
        <v>0</v>
      </c>
      <c r="AA38" s="17">
        <v>1</v>
      </c>
      <c r="AB38" s="24">
        <v>0</v>
      </c>
      <c r="AC38" s="50">
        <v>0</v>
      </c>
      <c r="AD38" s="17">
        <v>1</v>
      </c>
      <c r="AE38" s="24">
        <v>0</v>
      </c>
      <c r="AF38" s="50">
        <v>0</v>
      </c>
      <c r="AG38" s="50">
        <v>1</v>
      </c>
      <c r="AH38" s="50">
        <v>1</v>
      </c>
      <c r="AI38" s="53">
        <v>0</v>
      </c>
      <c r="AJ38" s="24">
        <v>0</v>
      </c>
      <c r="AK38" s="50">
        <v>1</v>
      </c>
      <c r="AL38" s="16">
        <v>0</v>
      </c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v>33</v>
      </c>
      <c r="B39" s="31" t="s">
        <v>2</v>
      </c>
      <c r="C39" s="24">
        <v>1</v>
      </c>
      <c r="D39" s="16">
        <v>0</v>
      </c>
      <c r="E39" s="24">
        <v>1</v>
      </c>
      <c r="F39" s="39">
        <v>0</v>
      </c>
      <c r="G39" s="32">
        <v>0</v>
      </c>
      <c r="H39" s="38">
        <v>0</v>
      </c>
      <c r="I39" s="32">
        <v>0</v>
      </c>
      <c r="J39" s="39">
        <v>0</v>
      </c>
      <c r="K39" s="32">
        <v>0</v>
      </c>
      <c r="L39" s="39">
        <v>0</v>
      </c>
      <c r="M39" s="32">
        <v>0</v>
      </c>
      <c r="N39" s="16">
        <v>0</v>
      </c>
      <c r="O39" s="42">
        <v>0</v>
      </c>
      <c r="P39" s="48">
        <v>0</v>
      </c>
      <c r="Q39" s="38">
        <v>0</v>
      </c>
      <c r="R39" s="48">
        <v>0</v>
      </c>
      <c r="S39" s="50">
        <v>0</v>
      </c>
      <c r="T39" s="38">
        <v>0</v>
      </c>
      <c r="U39" s="48">
        <v>1</v>
      </c>
      <c r="V39" s="50">
        <v>1</v>
      </c>
      <c r="W39" s="16">
        <v>0</v>
      </c>
      <c r="X39" s="38">
        <v>0</v>
      </c>
      <c r="Y39" s="32">
        <v>0</v>
      </c>
      <c r="Z39" s="50">
        <v>0</v>
      </c>
      <c r="AA39" s="17">
        <v>1</v>
      </c>
      <c r="AB39" s="24">
        <v>0</v>
      </c>
      <c r="AC39" s="50">
        <v>0</v>
      </c>
      <c r="AD39" s="17">
        <v>1</v>
      </c>
      <c r="AE39" s="24">
        <v>0</v>
      </c>
      <c r="AF39" s="50">
        <v>1</v>
      </c>
      <c r="AG39" s="50">
        <v>1</v>
      </c>
      <c r="AH39" s="50">
        <v>0</v>
      </c>
      <c r="AI39" s="53">
        <v>0</v>
      </c>
      <c r="AJ39" s="24">
        <v>0</v>
      </c>
      <c r="AK39" s="50">
        <v>1</v>
      </c>
      <c r="AL39" s="16">
        <v>0</v>
      </c>
      <c r="AM39" s="1"/>
      <c r="AN39" s="21" t="str">
        <f t="shared" ref="AN39:AN70" si="16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9"/>
        <v>33</v>
      </c>
      <c r="AP39" s="18" t="str">
        <f t="shared" si="10"/>
        <v>OK</v>
      </c>
      <c r="AQ39" s="18" t="str">
        <f t="shared" si="11"/>
        <v>OK</v>
      </c>
      <c r="AR39" s="18" t="str">
        <f t="shared" si="4"/>
        <v>OK</v>
      </c>
      <c r="AS39" s="18" t="str">
        <f t="shared" si="12"/>
        <v>OK</v>
      </c>
      <c r="AT39" s="18" t="str">
        <f t="shared" si="13"/>
        <v>OK</v>
      </c>
      <c r="AU39" s="18" t="str">
        <f t="shared" si="14"/>
        <v>OK</v>
      </c>
      <c r="AV39" s="22" t="str">
        <f t="shared" si="7"/>
        <v>OK</v>
      </c>
      <c r="AW39" s="23" t="str">
        <f t="shared" si="15"/>
        <v>OK</v>
      </c>
    </row>
    <row r="40" spans="1:49" ht="15">
      <c r="A40" s="58">
        <v>34</v>
      </c>
      <c r="B40" s="31" t="s">
        <v>3</v>
      </c>
      <c r="C40" s="24">
        <v>1</v>
      </c>
      <c r="D40" s="16">
        <v>0</v>
      </c>
      <c r="E40" s="24">
        <v>1</v>
      </c>
      <c r="F40" s="39">
        <v>0</v>
      </c>
      <c r="G40" s="32">
        <v>0</v>
      </c>
      <c r="H40" s="38">
        <v>0</v>
      </c>
      <c r="I40" s="32">
        <v>0</v>
      </c>
      <c r="J40" s="39">
        <v>0</v>
      </c>
      <c r="K40" s="32">
        <v>0</v>
      </c>
      <c r="L40" s="39">
        <v>0</v>
      </c>
      <c r="M40" s="32">
        <v>0</v>
      </c>
      <c r="N40" s="16">
        <v>0</v>
      </c>
      <c r="O40" s="42">
        <v>0</v>
      </c>
      <c r="P40" s="48">
        <v>0</v>
      </c>
      <c r="Q40" s="38">
        <v>0</v>
      </c>
      <c r="R40" s="48">
        <v>0</v>
      </c>
      <c r="S40" s="50">
        <v>0</v>
      </c>
      <c r="T40" s="38">
        <v>0</v>
      </c>
      <c r="U40" s="48">
        <v>0</v>
      </c>
      <c r="V40" s="50">
        <v>0</v>
      </c>
      <c r="W40" s="16">
        <v>1</v>
      </c>
      <c r="X40" s="38">
        <v>0</v>
      </c>
      <c r="Y40" s="32">
        <v>0</v>
      </c>
      <c r="Z40" s="50">
        <v>0</v>
      </c>
      <c r="AA40" s="17">
        <v>1</v>
      </c>
      <c r="AB40" s="24">
        <v>0</v>
      </c>
      <c r="AC40" s="50">
        <v>0</v>
      </c>
      <c r="AD40" s="17">
        <v>1</v>
      </c>
      <c r="AE40" s="24">
        <v>0</v>
      </c>
      <c r="AF40" s="50">
        <v>0</v>
      </c>
      <c r="AG40" s="50">
        <v>1</v>
      </c>
      <c r="AH40" s="50">
        <v>0</v>
      </c>
      <c r="AI40" s="53">
        <v>0</v>
      </c>
      <c r="AJ40" s="24">
        <v>0</v>
      </c>
      <c r="AK40" s="50">
        <v>1</v>
      </c>
      <c r="AL40" s="16">
        <v>0</v>
      </c>
      <c r="AM40" s="1"/>
      <c r="AN40" s="21" t="str">
        <f t="shared" si="16"/>
        <v>Finished</v>
      </c>
      <c r="AO40" s="18">
        <f t="shared" si="9"/>
        <v>34</v>
      </c>
      <c r="AP40" s="18" t="str">
        <f t="shared" si="10"/>
        <v>OK</v>
      </c>
      <c r="AQ40" s="18" t="str">
        <f t="shared" si="11"/>
        <v>OK</v>
      </c>
      <c r="AR40" s="18" t="str">
        <f t="shared" si="4"/>
        <v>OK</v>
      </c>
      <c r="AS40" s="18" t="str">
        <f t="shared" si="12"/>
        <v>OK</v>
      </c>
      <c r="AT40" s="18" t="str">
        <f t="shared" si="13"/>
        <v>OK</v>
      </c>
      <c r="AU40" s="18" t="str">
        <f t="shared" si="14"/>
        <v>OK</v>
      </c>
      <c r="AV40" s="22" t="str">
        <f t="shared" si="7"/>
        <v>OK</v>
      </c>
      <c r="AW40" s="23" t="str">
        <f t="shared" si="15"/>
        <v>OK</v>
      </c>
    </row>
    <row r="41" spans="1:49" ht="15">
      <c r="A41" s="58">
        <v>35</v>
      </c>
      <c r="B41" s="31" t="s">
        <v>4</v>
      </c>
      <c r="C41" s="24">
        <v>1</v>
      </c>
      <c r="D41" s="16">
        <v>0</v>
      </c>
      <c r="E41" s="24">
        <v>1</v>
      </c>
      <c r="F41" s="39">
        <v>0</v>
      </c>
      <c r="G41" s="32">
        <v>0</v>
      </c>
      <c r="H41" s="38">
        <v>0</v>
      </c>
      <c r="I41" s="32">
        <v>0</v>
      </c>
      <c r="J41" s="39">
        <v>0</v>
      </c>
      <c r="K41" s="32">
        <v>0</v>
      </c>
      <c r="L41" s="39">
        <v>0</v>
      </c>
      <c r="M41" s="32">
        <v>0</v>
      </c>
      <c r="N41" s="16">
        <v>0</v>
      </c>
      <c r="O41" s="42">
        <v>0</v>
      </c>
      <c r="P41" s="48">
        <v>0</v>
      </c>
      <c r="Q41" s="38">
        <v>0</v>
      </c>
      <c r="R41" s="48">
        <v>0</v>
      </c>
      <c r="S41" s="50">
        <v>0</v>
      </c>
      <c r="T41" s="38">
        <v>0</v>
      </c>
      <c r="U41" s="48">
        <v>0</v>
      </c>
      <c r="V41" s="50">
        <v>1</v>
      </c>
      <c r="W41" s="16">
        <v>1</v>
      </c>
      <c r="X41" s="38">
        <v>0</v>
      </c>
      <c r="Y41" s="32">
        <v>0</v>
      </c>
      <c r="Z41" s="50">
        <v>0</v>
      </c>
      <c r="AA41" s="17">
        <v>1</v>
      </c>
      <c r="AB41" s="24">
        <v>0</v>
      </c>
      <c r="AC41" s="50">
        <v>0</v>
      </c>
      <c r="AD41" s="17">
        <v>1</v>
      </c>
      <c r="AE41" s="24">
        <v>0</v>
      </c>
      <c r="AF41" s="50">
        <v>0</v>
      </c>
      <c r="AG41" s="50">
        <v>0</v>
      </c>
      <c r="AH41" s="50">
        <v>0</v>
      </c>
      <c r="AI41" s="53">
        <v>1</v>
      </c>
      <c r="AJ41" s="24">
        <v>0</v>
      </c>
      <c r="AK41" s="50">
        <v>1</v>
      </c>
      <c r="AL41" s="16">
        <v>0</v>
      </c>
      <c r="AM41" s="1"/>
      <c r="AN41" s="21" t="str">
        <f t="shared" si="16"/>
        <v>Finished</v>
      </c>
      <c r="AO41" s="18">
        <f t="shared" si="9"/>
        <v>35</v>
      </c>
      <c r="AP41" s="18" t="str">
        <f t="shared" si="10"/>
        <v>OK</v>
      </c>
      <c r="AQ41" s="18" t="str">
        <f t="shared" si="11"/>
        <v>OK</v>
      </c>
      <c r="AR41" s="18" t="str">
        <f t="shared" si="4"/>
        <v>OK</v>
      </c>
      <c r="AS41" s="18" t="str">
        <f t="shared" si="12"/>
        <v>OK</v>
      </c>
      <c r="AT41" s="18" t="str">
        <f t="shared" si="13"/>
        <v>OK</v>
      </c>
      <c r="AU41" s="18" t="str">
        <f t="shared" si="14"/>
        <v>OK</v>
      </c>
      <c r="AV41" s="22" t="str">
        <f t="shared" si="7"/>
        <v>OK</v>
      </c>
      <c r="AW41" s="23" t="str">
        <f t="shared" si="15"/>
        <v>OK</v>
      </c>
    </row>
    <row r="42" spans="1:49" ht="15">
      <c r="A42" s="58">
        <v>36</v>
      </c>
      <c r="B42" s="31" t="s">
        <v>5</v>
      </c>
      <c r="C42" s="24">
        <v>0</v>
      </c>
      <c r="D42" s="16">
        <v>1</v>
      </c>
      <c r="E42" s="24">
        <v>0</v>
      </c>
      <c r="F42" s="39">
        <v>1</v>
      </c>
      <c r="G42" s="32">
        <v>0</v>
      </c>
      <c r="H42" s="38">
        <v>1</v>
      </c>
      <c r="I42" s="32">
        <v>0</v>
      </c>
      <c r="J42" s="39">
        <v>1</v>
      </c>
      <c r="K42" s="32">
        <v>0</v>
      </c>
      <c r="L42" s="39">
        <v>1</v>
      </c>
      <c r="M42" s="32">
        <v>0</v>
      </c>
      <c r="N42" s="16">
        <v>0</v>
      </c>
      <c r="O42" s="42">
        <v>0</v>
      </c>
      <c r="P42" s="48">
        <v>0</v>
      </c>
      <c r="Q42" s="38">
        <v>0</v>
      </c>
      <c r="R42" s="48">
        <v>0</v>
      </c>
      <c r="S42" s="50">
        <v>0</v>
      </c>
      <c r="T42" s="38">
        <v>0</v>
      </c>
      <c r="U42" s="48">
        <v>0</v>
      </c>
      <c r="V42" s="50">
        <v>1</v>
      </c>
      <c r="W42" s="16">
        <v>1</v>
      </c>
      <c r="X42" s="38">
        <v>0</v>
      </c>
      <c r="Y42" s="32">
        <v>0</v>
      </c>
      <c r="Z42" s="50">
        <v>0</v>
      </c>
      <c r="AA42" s="17">
        <v>1</v>
      </c>
      <c r="AB42" s="24">
        <v>1</v>
      </c>
      <c r="AC42" s="50">
        <v>0</v>
      </c>
      <c r="AD42" s="17">
        <v>0</v>
      </c>
      <c r="AE42" s="24">
        <v>0</v>
      </c>
      <c r="AF42" s="50">
        <v>1</v>
      </c>
      <c r="AG42" s="50">
        <v>0</v>
      </c>
      <c r="AH42" s="50">
        <v>0</v>
      </c>
      <c r="AI42" s="53">
        <v>0</v>
      </c>
      <c r="AJ42" s="24">
        <v>0</v>
      </c>
      <c r="AK42" s="50">
        <v>1</v>
      </c>
      <c r="AL42" s="16">
        <v>0</v>
      </c>
      <c r="AM42" s="1"/>
      <c r="AN42" s="21" t="str">
        <f t="shared" si="16"/>
        <v>Finished</v>
      </c>
      <c r="AO42" s="18">
        <f t="shared" si="9"/>
        <v>36</v>
      </c>
      <c r="AP42" s="18" t="str">
        <f t="shared" si="10"/>
        <v>OK</v>
      </c>
      <c r="AQ42" s="18" t="str">
        <f t="shared" si="11"/>
        <v>OK</v>
      </c>
      <c r="AR42" s="18" t="str">
        <f t="shared" si="4"/>
        <v>OK</v>
      </c>
      <c r="AS42" s="18" t="str">
        <f t="shared" si="12"/>
        <v>OK</v>
      </c>
      <c r="AT42" s="18" t="str">
        <f t="shared" si="13"/>
        <v>OK</v>
      </c>
      <c r="AU42" s="18" t="str">
        <f t="shared" si="14"/>
        <v>OK</v>
      </c>
      <c r="AV42" s="22" t="str">
        <f t="shared" si="7"/>
        <v>OK</v>
      </c>
      <c r="AW42" s="23" t="str">
        <f t="shared" si="15"/>
        <v>OK</v>
      </c>
    </row>
    <row r="43" spans="1:49" ht="15">
      <c r="A43" s="58">
        <v>37</v>
      </c>
      <c r="B43" s="31" t="s">
        <v>6</v>
      </c>
      <c r="C43" s="24">
        <v>1</v>
      </c>
      <c r="D43" s="16">
        <v>0</v>
      </c>
      <c r="E43" s="24">
        <v>1</v>
      </c>
      <c r="F43" s="39">
        <v>0</v>
      </c>
      <c r="G43" s="32">
        <v>0</v>
      </c>
      <c r="H43" s="38">
        <v>0</v>
      </c>
      <c r="I43" s="32">
        <v>0</v>
      </c>
      <c r="J43" s="39">
        <v>0</v>
      </c>
      <c r="K43" s="32">
        <v>0</v>
      </c>
      <c r="L43" s="39">
        <v>0</v>
      </c>
      <c r="M43" s="32">
        <v>0</v>
      </c>
      <c r="N43" s="16">
        <v>0</v>
      </c>
      <c r="O43" s="42">
        <v>0</v>
      </c>
      <c r="P43" s="48">
        <v>0</v>
      </c>
      <c r="Q43" s="38">
        <v>0</v>
      </c>
      <c r="R43" s="48">
        <v>0</v>
      </c>
      <c r="S43" s="50">
        <v>0</v>
      </c>
      <c r="T43" s="38">
        <v>1</v>
      </c>
      <c r="U43" s="48">
        <v>1</v>
      </c>
      <c r="V43" s="50">
        <v>1</v>
      </c>
      <c r="W43" s="16">
        <v>1</v>
      </c>
      <c r="X43" s="38">
        <v>0</v>
      </c>
      <c r="Y43" s="32">
        <v>0</v>
      </c>
      <c r="Z43" s="50">
        <v>0</v>
      </c>
      <c r="AA43" s="17">
        <v>1</v>
      </c>
      <c r="AB43" s="24">
        <v>1</v>
      </c>
      <c r="AC43" s="50">
        <v>1</v>
      </c>
      <c r="AD43" s="17">
        <v>0</v>
      </c>
      <c r="AE43" s="24">
        <v>0</v>
      </c>
      <c r="AF43" s="50">
        <v>1</v>
      </c>
      <c r="AG43" s="50">
        <v>0</v>
      </c>
      <c r="AH43" s="50">
        <v>0</v>
      </c>
      <c r="AI43" s="53">
        <v>0</v>
      </c>
      <c r="AJ43" s="24">
        <v>0</v>
      </c>
      <c r="AK43" s="50">
        <v>0</v>
      </c>
      <c r="AL43" s="16">
        <v>1</v>
      </c>
      <c r="AM43" s="1"/>
      <c r="AN43" s="21" t="str">
        <f t="shared" si="16"/>
        <v>Finished</v>
      </c>
      <c r="AO43" s="18">
        <f t="shared" si="9"/>
        <v>37</v>
      </c>
      <c r="AP43" s="18" t="str">
        <f t="shared" si="10"/>
        <v>OK</v>
      </c>
      <c r="AQ43" s="18" t="str">
        <f t="shared" si="11"/>
        <v>OK</v>
      </c>
      <c r="AR43" s="18" t="str">
        <f t="shared" si="4"/>
        <v>OK</v>
      </c>
      <c r="AS43" s="18" t="str">
        <f t="shared" si="12"/>
        <v>OK</v>
      </c>
      <c r="AT43" s="18" t="str">
        <f t="shared" si="13"/>
        <v>OK</v>
      </c>
      <c r="AU43" s="18" t="str">
        <f t="shared" si="14"/>
        <v>OK</v>
      </c>
      <c r="AV43" s="22" t="str">
        <f t="shared" si="7"/>
        <v>OK</v>
      </c>
      <c r="AW43" s="23" t="str">
        <f t="shared" si="15"/>
        <v>OK</v>
      </c>
    </row>
    <row r="44" spans="1:49" ht="15">
      <c r="A44" s="58">
        <v>38</v>
      </c>
      <c r="B44" s="31" t="s">
        <v>7</v>
      </c>
      <c r="C44" s="24">
        <v>1</v>
      </c>
      <c r="D44" s="16">
        <v>0</v>
      </c>
      <c r="E44" s="24">
        <v>0</v>
      </c>
      <c r="F44" s="39">
        <v>1</v>
      </c>
      <c r="G44" s="32">
        <v>1</v>
      </c>
      <c r="H44" s="38">
        <v>1</v>
      </c>
      <c r="I44" s="32">
        <v>0</v>
      </c>
      <c r="J44" s="39">
        <v>1</v>
      </c>
      <c r="K44" s="32">
        <v>0</v>
      </c>
      <c r="L44" s="39">
        <v>1</v>
      </c>
      <c r="M44" s="32">
        <v>0</v>
      </c>
      <c r="N44" s="16">
        <v>0</v>
      </c>
      <c r="O44" s="42">
        <v>0</v>
      </c>
      <c r="P44" s="48">
        <v>0</v>
      </c>
      <c r="Q44" s="38">
        <v>0</v>
      </c>
      <c r="R44" s="48">
        <v>0</v>
      </c>
      <c r="S44" s="50">
        <v>0</v>
      </c>
      <c r="T44" s="38">
        <v>1</v>
      </c>
      <c r="U44" s="48">
        <v>1</v>
      </c>
      <c r="V44" s="50">
        <v>1</v>
      </c>
      <c r="W44" s="16">
        <v>1</v>
      </c>
      <c r="X44" s="38">
        <v>0</v>
      </c>
      <c r="Y44" s="32">
        <v>0</v>
      </c>
      <c r="Z44" s="50">
        <v>1</v>
      </c>
      <c r="AA44" s="17">
        <v>1</v>
      </c>
      <c r="AB44" s="24">
        <v>0</v>
      </c>
      <c r="AC44" s="50">
        <v>1</v>
      </c>
      <c r="AD44" s="17">
        <v>1</v>
      </c>
      <c r="AE44" s="24">
        <v>0</v>
      </c>
      <c r="AF44" s="50">
        <v>1</v>
      </c>
      <c r="AG44" s="50">
        <v>1</v>
      </c>
      <c r="AH44" s="50">
        <v>0</v>
      </c>
      <c r="AI44" s="53">
        <v>0</v>
      </c>
      <c r="AJ44" s="24">
        <v>0</v>
      </c>
      <c r="AK44" s="50">
        <v>1</v>
      </c>
      <c r="AL44" s="16">
        <v>0</v>
      </c>
      <c r="AM44" s="1"/>
      <c r="AN44" s="21" t="str">
        <f t="shared" si="16"/>
        <v>Finished</v>
      </c>
      <c r="AO44" s="18">
        <f t="shared" si="9"/>
        <v>38</v>
      </c>
      <c r="AP44" s="18" t="str">
        <f t="shared" si="10"/>
        <v>OK</v>
      </c>
      <c r="AQ44" s="18" t="str">
        <f t="shared" si="11"/>
        <v>OK</v>
      </c>
      <c r="AR44" s="18" t="str">
        <f t="shared" si="4"/>
        <v>OK</v>
      </c>
      <c r="AS44" s="18" t="str">
        <f t="shared" si="12"/>
        <v>OK</v>
      </c>
      <c r="AT44" s="18" t="str">
        <f t="shared" si="13"/>
        <v>OK</v>
      </c>
      <c r="AU44" s="18" t="str">
        <f t="shared" si="14"/>
        <v>OK</v>
      </c>
      <c r="AV44" s="22" t="str">
        <f t="shared" si="7"/>
        <v>OK</v>
      </c>
      <c r="AW44" s="23" t="str">
        <f t="shared" si="15"/>
        <v>OK</v>
      </c>
    </row>
    <row r="45" spans="1:49" ht="15">
      <c r="A45" s="58">
        <v>39</v>
      </c>
      <c r="B45" s="31" t="s">
        <v>8</v>
      </c>
      <c r="C45" s="24">
        <v>1</v>
      </c>
      <c r="D45" s="16">
        <v>0</v>
      </c>
      <c r="E45" s="24">
        <v>1</v>
      </c>
      <c r="F45" s="39">
        <v>0</v>
      </c>
      <c r="G45" s="32">
        <v>0</v>
      </c>
      <c r="H45" s="38">
        <v>0</v>
      </c>
      <c r="I45" s="32">
        <v>0</v>
      </c>
      <c r="J45" s="39">
        <v>0</v>
      </c>
      <c r="K45" s="32">
        <v>0</v>
      </c>
      <c r="L45" s="39">
        <v>0</v>
      </c>
      <c r="M45" s="32">
        <v>0</v>
      </c>
      <c r="N45" s="16">
        <v>0</v>
      </c>
      <c r="O45" s="42">
        <v>0</v>
      </c>
      <c r="P45" s="48">
        <v>0</v>
      </c>
      <c r="Q45" s="38">
        <v>0</v>
      </c>
      <c r="R45" s="48">
        <v>0</v>
      </c>
      <c r="S45" s="50">
        <v>0</v>
      </c>
      <c r="T45" s="38">
        <v>0</v>
      </c>
      <c r="U45" s="48">
        <v>0</v>
      </c>
      <c r="V45" s="50">
        <v>0</v>
      </c>
      <c r="W45" s="16">
        <v>1</v>
      </c>
      <c r="X45" s="38">
        <v>0</v>
      </c>
      <c r="Y45" s="32">
        <v>0</v>
      </c>
      <c r="Z45" s="50">
        <v>0</v>
      </c>
      <c r="AA45" s="17">
        <v>1</v>
      </c>
      <c r="AB45" s="24">
        <v>0</v>
      </c>
      <c r="AC45" s="50">
        <v>1</v>
      </c>
      <c r="AD45" s="17">
        <v>0</v>
      </c>
      <c r="AE45" s="24">
        <v>1</v>
      </c>
      <c r="AF45" s="50">
        <v>1</v>
      </c>
      <c r="AG45" s="50">
        <v>0</v>
      </c>
      <c r="AH45" s="50">
        <v>0</v>
      </c>
      <c r="AI45" s="53">
        <v>0</v>
      </c>
      <c r="AJ45" s="24">
        <v>0</v>
      </c>
      <c r="AK45" s="50">
        <v>0</v>
      </c>
      <c r="AL45" s="16">
        <v>1</v>
      </c>
      <c r="AM45" s="1"/>
      <c r="AN45" s="21" t="str">
        <f t="shared" si="16"/>
        <v>Finished</v>
      </c>
      <c r="AO45" s="18">
        <f t="shared" si="9"/>
        <v>39</v>
      </c>
      <c r="AP45" s="18" t="str">
        <f t="shared" si="10"/>
        <v>OK</v>
      </c>
      <c r="AQ45" s="18" t="str">
        <f t="shared" si="11"/>
        <v>OK</v>
      </c>
      <c r="AR45" s="18" t="str">
        <f t="shared" si="4"/>
        <v>OK</v>
      </c>
      <c r="AS45" s="18" t="str">
        <f t="shared" si="12"/>
        <v>OK</v>
      </c>
      <c r="AT45" s="18" t="str">
        <f t="shared" si="13"/>
        <v>OK</v>
      </c>
      <c r="AU45" s="18" t="str">
        <f t="shared" si="14"/>
        <v>OK</v>
      </c>
      <c r="AV45" s="22" t="str">
        <f t="shared" si="7"/>
        <v>OK</v>
      </c>
      <c r="AW45" s="23" t="str">
        <f t="shared" si="15"/>
        <v>OK</v>
      </c>
    </row>
    <row r="46" spans="1:49" ht="15">
      <c r="A46" s="58">
        <v>40</v>
      </c>
      <c r="B46" s="31" t="s">
        <v>9</v>
      </c>
      <c r="C46" s="24">
        <v>0</v>
      </c>
      <c r="D46" s="16">
        <v>1</v>
      </c>
      <c r="E46" s="24">
        <v>1</v>
      </c>
      <c r="F46" s="39">
        <v>0</v>
      </c>
      <c r="G46" s="32">
        <v>0</v>
      </c>
      <c r="H46" s="38">
        <v>0</v>
      </c>
      <c r="I46" s="32">
        <v>0</v>
      </c>
      <c r="J46" s="39">
        <v>0</v>
      </c>
      <c r="K46" s="32">
        <v>0</v>
      </c>
      <c r="L46" s="39">
        <v>0</v>
      </c>
      <c r="M46" s="32">
        <v>0</v>
      </c>
      <c r="N46" s="16">
        <v>0</v>
      </c>
      <c r="O46" s="42">
        <v>0</v>
      </c>
      <c r="P46" s="48">
        <v>0</v>
      </c>
      <c r="Q46" s="38">
        <v>0</v>
      </c>
      <c r="R46" s="48">
        <v>0</v>
      </c>
      <c r="S46" s="50">
        <v>0</v>
      </c>
      <c r="T46" s="38">
        <v>1</v>
      </c>
      <c r="U46" s="48">
        <v>1</v>
      </c>
      <c r="V46" s="50">
        <v>1</v>
      </c>
      <c r="W46" s="16">
        <v>1</v>
      </c>
      <c r="X46" s="38">
        <v>0</v>
      </c>
      <c r="Y46" s="32">
        <v>0</v>
      </c>
      <c r="Z46" s="50">
        <v>0</v>
      </c>
      <c r="AA46" s="17">
        <v>1</v>
      </c>
      <c r="AB46" s="24">
        <v>1</v>
      </c>
      <c r="AC46" s="50">
        <v>1</v>
      </c>
      <c r="AD46" s="17">
        <v>0</v>
      </c>
      <c r="AE46" s="24">
        <v>0</v>
      </c>
      <c r="AF46" s="50">
        <v>1</v>
      </c>
      <c r="AG46" s="50">
        <v>0</v>
      </c>
      <c r="AH46" s="50">
        <v>0</v>
      </c>
      <c r="AI46" s="53">
        <v>0</v>
      </c>
      <c r="AJ46" s="24">
        <v>0</v>
      </c>
      <c r="AK46" s="50">
        <v>1</v>
      </c>
      <c r="AL46" s="16">
        <v>1</v>
      </c>
      <c r="AM46" s="1"/>
      <c r="AN46" s="21" t="str">
        <f t="shared" si="16"/>
        <v>Finished</v>
      </c>
      <c r="AO46" s="18">
        <f t="shared" si="9"/>
        <v>40</v>
      </c>
      <c r="AP46" s="18" t="str">
        <f t="shared" si="10"/>
        <v>OK</v>
      </c>
      <c r="AQ46" s="18" t="str">
        <f t="shared" si="11"/>
        <v>OK</v>
      </c>
      <c r="AR46" s="18" t="str">
        <f t="shared" si="4"/>
        <v>OK</v>
      </c>
      <c r="AS46" s="18" t="str">
        <f t="shared" si="12"/>
        <v>OK</v>
      </c>
      <c r="AT46" s="18" t="str">
        <f t="shared" si="13"/>
        <v>OK</v>
      </c>
      <c r="AU46" s="18" t="str">
        <f t="shared" si="14"/>
        <v>OK</v>
      </c>
      <c r="AV46" s="22" t="str">
        <f t="shared" si="7"/>
        <v>OK</v>
      </c>
      <c r="AW46" s="23" t="str">
        <f t="shared" si="15"/>
        <v>OK</v>
      </c>
    </row>
    <row r="47" spans="1:49" ht="15">
      <c r="A47" s="58">
        <v>41</v>
      </c>
      <c r="B47" s="31" t="s">
        <v>10</v>
      </c>
      <c r="C47" s="24">
        <v>1</v>
      </c>
      <c r="D47" s="16">
        <v>0</v>
      </c>
      <c r="E47" s="24">
        <v>1</v>
      </c>
      <c r="F47" s="39">
        <v>0</v>
      </c>
      <c r="G47" s="32">
        <v>0</v>
      </c>
      <c r="H47" s="38">
        <v>0</v>
      </c>
      <c r="I47" s="32">
        <v>0</v>
      </c>
      <c r="J47" s="39">
        <v>0</v>
      </c>
      <c r="K47" s="32">
        <v>0</v>
      </c>
      <c r="L47" s="39">
        <v>0</v>
      </c>
      <c r="M47" s="32">
        <v>0</v>
      </c>
      <c r="N47" s="16">
        <v>0</v>
      </c>
      <c r="O47" s="42">
        <v>0</v>
      </c>
      <c r="P47" s="48">
        <v>0</v>
      </c>
      <c r="Q47" s="38">
        <v>0</v>
      </c>
      <c r="R47" s="48">
        <v>0</v>
      </c>
      <c r="S47" s="50">
        <v>0</v>
      </c>
      <c r="T47" s="38">
        <v>1</v>
      </c>
      <c r="U47" s="48">
        <v>1</v>
      </c>
      <c r="V47" s="50">
        <v>1</v>
      </c>
      <c r="W47" s="16">
        <v>1</v>
      </c>
      <c r="X47" s="38">
        <v>0</v>
      </c>
      <c r="Y47" s="32">
        <v>0</v>
      </c>
      <c r="Z47" s="50">
        <v>0</v>
      </c>
      <c r="AA47" s="17">
        <v>1</v>
      </c>
      <c r="AB47" s="24">
        <v>1</v>
      </c>
      <c r="AC47" s="50">
        <v>0</v>
      </c>
      <c r="AD47" s="17">
        <v>0</v>
      </c>
      <c r="AE47" s="24">
        <v>0</v>
      </c>
      <c r="AF47" s="50">
        <v>1</v>
      </c>
      <c r="AG47" s="50">
        <v>0</v>
      </c>
      <c r="AH47" s="50">
        <v>0</v>
      </c>
      <c r="AI47" s="53">
        <v>0</v>
      </c>
      <c r="AJ47" s="24">
        <v>0</v>
      </c>
      <c r="AK47" s="50">
        <v>1</v>
      </c>
      <c r="AL47" s="16">
        <v>0</v>
      </c>
      <c r="AM47" s="1"/>
      <c r="AN47" s="21" t="str">
        <f t="shared" si="16"/>
        <v>Finished</v>
      </c>
      <c r="AO47" s="18">
        <f t="shared" si="9"/>
        <v>41</v>
      </c>
      <c r="AP47" s="18" t="str">
        <f t="shared" si="10"/>
        <v>OK</v>
      </c>
      <c r="AQ47" s="18" t="str">
        <f t="shared" si="11"/>
        <v>OK</v>
      </c>
      <c r="AR47" s="18" t="str">
        <f t="shared" si="4"/>
        <v>OK</v>
      </c>
      <c r="AS47" s="18" t="str">
        <f t="shared" si="12"/>
        <v>OK</v>
      </c>
      <c r="AT47" s="18" t="str">
        <f t="shared" si="13"/>
        <v>OK</v>
      </c>
      <c r="AU47" s="18" t="str">
        <f t="shared" si="14"/>
        <v>OK</v>
      </c>
      <c r="AV47" s="22" t="str">
        <f t="shared" si="7"/>
        <v>OK</v>
      </c>
      <c r="AW47" s="23" t="str">
        <f t="shared" si="15"/>
        <v>OK</v>
      </c>
    </row>
    <row r="48" spans="1:49" ht="15">
      <c r="A48" s="58">
        <v>42</v>
      </c>
      <c r="B48" s="31" t="s">
        <v>11</v>
      </c>
      <c r="C48" s="24">
        <v>1</v>
      </c>
      <c r="D48" s="16">
        <v>0</v>
      </c>
      <c r="E48" s="24">
        <v>1</v>
      </c>
      <c r="F48" s="39">
        <v>0</v>
      </c>
      <c r="G48" s="32">
        <v>0</v>
      </c>
      <c r="H48" s="38">
        <v>0</v>
      </c>
      <c r="I48" s="32">
        <v>0</v>
      </c>
      <c r="J48" s="39">
        <v>0</v>
      </c>
      <c r="K48" s="32">
        <v>0</v>
      </c>
      <c r="L48" s="39">
        <v>0</v>
      </c>
      <c r="M48" s="32">
        <v>0</v>
      </c>
      <c r="N48" s="16">
        <v>0</v>
      </c>
      <c r="O48" s="42">
        <v>0</v>
      </c>
      <c r="P48" s="48">
        <v>0</v>
      </c>
      <c r="Q48" s="38">
        <v>0</v>
      </c>
      <c r="R48" s="48">
        <v>1</v>
      </c>
      <c r="S48" s="50">
        <v>1</v>
      </c>
      <c r="T48" s="38">
        <v>1</v>
      </c>
      <c r="U48" s="48">
        <v>0</v>
      </c>
      <c r="V48" s="50">
        <v>0</v>
      </c>
      <c r="W48" s="16">
        <v>0</v>
      </c>
      <c r="X48" s="38">
        <v>0</v>
      </c>
      <c r="Y48" s="32">
        <v>0</v>
      </c>
      <c r="Z48" s="50">
        <v>1</v>
      </c>
      <c r="AA48" s="17">
        <v>1</v>
      </c>
      <c r="AB48" s="24">
        <v>0</v>
      </c>
      <c r="AC48" s="50">
        <v>0</v>
      </c>
      <c r="AD48" s="17">
        <v>1</v>
      </c>
      <c r="AE48" s="24">
        <v>0</v>
      </c>
      <c r="AF48" s="50">
        <v>0</v>
      </c>
      <c r="AG48" s="50">
        <v>1</v>
      </c>
      <c r="AH48" s="50">
        <v>1</v>
      </c>
      <c r="AI48" s="53">
        <v>0</v>
      </c>
      <c r="AJ48" s="24">
        <v>0</v>
      </c>
      <c r="AK48" s="50">
        <v>1</v>
      </c>
      <c r="AL48" s="16">
        <v>0</v>
      </c>
      <c r="AM48" s="1"/>
      <c r="AN48" s="21" t="str">
        <f t="shared" si="16"/>
        <v>Finished</v>
      </c>
      <c r="AO48" s="18">
        <f t="shared" si="9"/>
        <v>42</v>
      </c>
      <c r="AP48" s="18" t="str">
        <f t="shared" si="10"/>
        <v>OK</v>
      </c>
      <c r="AQ48" s="18" t="str">
        <f t="shared" si="11"/>
        <v>OK</v>
      </c>
      <c r="AR48" s="18" t="str">
        <f t="shared" si="4"/>
        <v>OK</v>
      </c>
      <c r="AS48" s="18" t="str">
        <f t="shared" si="12"/>
        <v>OK</v>
      </c>
      <c r="AT48" s="18" t="str">
        <f t="shared" si="13"/>
        <v>OK</v>
      </c>
      <c r="AU48" s="18" t="str">
        <f t="shared" si="14"/>
        <v>OK</v>
      </c>
      <c r="AV48" s="22" t="str">
        <f t="shared" si="7"/>
        <v>OK</v>
      </c>
      <c r="AW48" s="23" t="str">
        <f t="shared" si="15"/>
        <v>OK</v>
      </c>
    </row>
    <row r="49" spans="1:49" ht="15">
      <c r="A49" s="58">
        <v>43</v>
      </c>
      <c r="B49" s="31" t="s">
        <v>12</v>
      </c>
      <c r="C49" s="24">
        <v>1</v>
      </c>
      <c r="D49" s="16">
        <v>0</v>
      </c>
      <c r="E49" s="24">
        <v>1</v>
      </c>
      <c r="F49" s="39">
        <v>0</v>
      </c>
      <c r="G49" s="32">
        <v>0</v>
      </c>
      <c r="H49" s="38">
        <v>0</v>
      </c>
      <c r="I49" s="32">
        <v>0</v>
      </c>
      <c r="J49" s="39">
        <v>0</v>
      </c>
      <c r="K49" s="32">
        <v>0</v>
      </c>
      <c r="L49" s="39">
        <v>0</v>
      </c>
      <c r="M49" s="32">
        <v>0</v>
      </c>
      <c r="N49" s="16">
        <v>0</v>
      </c>
      <c r="O49" s="42">
        <v>0</v>
      </c>
      <c r="P49" s="48">
        <v>0</v>
      </c>
      <c r="Q49" s="38">
        <v>1</v>
      </c>
      <c r="R49" s="48">
        <v>1</v>
      </c>
      <c r="S49" s="50">
        <v>1</v>
      </c>
      <c r="T49" s="38">
        <v>0</v>
      </c>
      <c r="U49" s="48">
        <v>0</v>
      </c>
      <c r="V49" s="50">
        <v>0</v>
      </c>
      <c r="W49" s="16">
        <v>0</v>
      </c>
      <c r="X49" s="38">
        <v>0</v>
      </c>
      <c r="Y49" s="32">
        <v>0</v>
      </c>
      <c r="Z49" s="50">
        <v>0</v>
      </c>
      <c r="AA49" s="17">
        <v>1</v>
      </c>
      <c r="AB49" s="24">
        <v>0</v>
      </c>
      <c r="AC49" s="50">
        <v>0</v>
      </c>
      <c r="AD49" s="17">
        <v>1</v>
      </c>
      <c r="AE49" s="24">
        <v>0</v>
      </c>
      <c r="AF49" s="50">
        <v>1</v>
      </c>
      <c r="AG49" s="50">
        <v>1</v>
      </c>
      <c r="AH49" s="50">
        <v>1</v>
      </c>
      <c r="AI49" s="53">
        <v>0</v>
      </c>
      <c r="AJ49" s="24">
        <v>0</v>
      </c>
      <c r="AK49" s="50">
        <v>1</v>
      </c>
      <c r="AL49" s="16">
        <v>0</v>
      </c>
      <c r="AM49" s="1"/>
      <c r="AN49" s="21" t="str">
        <f t="shared" si="16"/>
        <v>Finished</v>
      </c>
      <c r="AO49" s="18">
        <f t="shared" si="9"/>
        <v>43</v>
      </c>
      <c r="AP49" s="18" t="str">
        <f t="shared" si="10"/>
        <v>OK</v>
      </c>
      <c r="AQ49" s="18" t="str">
        <f t="shared" si="11"/>
        <v>OK</v>
      </c>
      <c r="AR49" s="18" t="str">
        <f t="shared" si="4"/>
        <v>OK</v>
      </c>
      <c r="AS49" s="18" t="str">
        <f t="shared" si="12"/>
        <v>OK</v>
      </c>
      <c r="AT49" s="18" t="str">
        <f t="shared" si="13"/>
        <v>OK</v>
      </c>
      <c r="AU49" s="18" t="str">
        <f t="shared" si="14"/>
        <v>OK</v>
      </c>
      <c r="AV49" s="22" t="str">
        <f t="shared" si="7"/>
        <v>OK</v>
      </c>
      <c r="AW49" s="23" t="str">
        <f t="shared" si="15"/>
        <v>OK</v>
      </c>
    </row>
    <row r="50" spans="1:49" ht="15">
      <c r="A50" s="58">
        <v>44</v>
      </c>
      <c r="B50" s="31" t="s">
        <v>13</v>
      </c>
      <c r="C50" s="24">
        <v>1</v>
      </c>
      <c r="D50" s="16">
        <v>0</v>
      </c>
      <c r="E50" s="24">
        <v>1</v>
      </c>
      <c r="F50" s="39">
        <v>0</v>
      </c>
      <c r="G50" s="32">
        <v>0</v>
      </c>
      <c r="H50" s="38">
        <v>0</v>
      </c>
      <c r="I50" s="32">
        <v>0</v>
      </c>
      <c r="J50" s="39">
        <v>0</v>
      </c>
      <c r="K50" s="32">
        <v>0</v>
      </c>
      <c r="L50" s="39">
        <v>0</v>
      </c>
      <c r="M50" s="32">
        <v>0</v>
      </c>
      <c r="N50" s="16">
        <v>0</v>
      </c>
      <c r="O50" s="42">
        <v>0</v>
      </c>
      <c r="P50" s="48">
        <v>0</v>
      </c>
      <c r="Q50" s="38">
        <v>0</v>
      </c>
      <c r="R50" s="48">
        <v>0</v>
      </c>
      <c r="S50" s="50">
        <v>1</v>
      </c>
      <c r="T50" s="38">
        <v>1</v>
      </c>
      <c r="U50" s="48">
        <v>0</v>
      </c>
      <c r="V50" s="50">
        <v>0</v>
      </c>
      <c r="W50" s="16">
        <v>0</v>
      </c>
      <c r="X50" s="38">
        <v>0</v>
      </c>
      <c r="Y50" s="32">
        <v>0</v>
      </c>
      <c r="Z50" s="50">
        <v>0</v>
      </c>
      <c r="AA50" s="17">
        <v>1</v>
      </c>
      <c r="AB50" s="24">
        <v>0</v>
      </c>
      <c r="AC50" s="50">
        <v>0</v>
      </c>
      <c r="AD50" s="17">
        <v>1</v>
      </c>
      <c r="AE50" s="24">
        <v>0</v>
      </c>
      <c r="AF50" s="50">
        <v>1</v>
      </c>
      <c r="AG50" s="50">
        <v>1</v>
      </c>
      <c r="AH50" s="50">
        <v>0</v>
      </c>
      <c r="AI50" s="53">
        <v>0</v>
      </c>
      <c r="AJ50" s="24">
        <v>0</v>
      </c>
      <c r="AK50" s="50">
        <v>1</v>
      </c>
      <c r="AL50" s="16">
        <v>0</v>
      </c>
      <c r="AM50" s="1"/>
      <c r="AN50" s="21" t="str">
        <f t="shared" si="16"/>
        <v>Finished</v>
      </c>
      <c r="AO50" s="18">
        <f t="shared" si="9"/>
        <v>44</v>
      </c>
      <c r="AP50" s="18" t="str">
        <f t="shared" si="10"/>
        <v>OK</v>
      </c>
      <c r="AQ50" s="18" t="str">
        <f t="shared" si="11"/>
        <v>OK</v>
      </c>
      <c r="AR50" s="18" t="str">
        <f t="shared" si="4"/>
        <v>OK</v>
      </c>
      <c r="AS50" s="18" t="str">
        <f t="shared" si="12"/>
        <v>OK</v>
      </c>
      <c r="AT50" s="18" t="str">
        <f t="shared" si="13"/>
        <v>OK</v>
      </c>
      <c r="AU50" s="18" t="str">
        <f t="shared" si="14"/>
        <v>OK</v>
      </c>
      <c r="AV50" s="22" t="str">
        <f t="shared" si="7"/>
        <v>OK</v>
      </c>
      <c r="AW50" s="23" t="str">
        <f t="shared" si="15"/>
        <v>OK</v>
      </c>
    </row>
    <row r="51" spans="1:49" ht="15">
      <c r="A51" s="58">
        <v>45</v>
      </c>
      <c r="B51" s="31" t="s">
        <v>14</v>
      </c>
      <c r="C51" s="24">
        <v>1</v>
      </c>
      <c r="D51" s="16">
        <v>0</v>
      </c>
      <c r="E51" s="24">
        <v>0</v>
      </c>
      <c r="F51" s="39">
        <v>1</v>
      </c>
      <c r="G51" s="32">
        <v>1</v>
      </c>
      <c r="H51" s="38">
        <v>1</v>
      </c>
      <c r="I51" s="32">
        <v>0</v>
      </c>
      <c r="J51" s="39">
        <v>1</v>
      </c>
      <c r="K51" s="32">
        <v>0</v>
      </c>
      <c r="L51" s="39">
        <v>1</v>
      </c>
      <c r="M51" s="32">
        <v>0</v>
      </c>
      <c r="N51" s="16">
        <v>0</v>
      </c>
      <c r="O51" s="42">
        <v>0</v>
      </c>
      <c r="P51" s="48">
        <v>0</v>
      </c>
      <c r="Q51" s="38">
        <v>0</v>
      </c>
      <c r="R51" s="48">
        <v>1</v>
      </c>
      <c r="S51" s="50">
        <v>1</v>
      </c>
      <c r="T51" s="38">
        <v>0</v>
      </c>
      <c r="U51" s="48">
        <v>0</v>
      </c>
      <c r="V51" s="50">
        <v>0</v>
      </c>
      <c r="W51" s="16">
        <v>0</v>
      </c>
      <c r="X51" s="38">
        <v>0</v>
      </c>
      <c r="Y51" s="32">
        <v>0</v>
      </c>
      <c r="Z51" s="50">
        <v>0</v>
      </c>
      <c r="AA51" s="17">
        <v>1</v>
      </c>
      <c r="AB51" s="24">
        <v>0</v>
      </c>
      <c r="AC51" s="50">
        <v>0</v>
      </c>
      <c r="AD51" s="17">
        <v>1</v>
      </c>
      <c r="AE51" s="24">
        <v>0</v>
      </c>
      <c r="AF51" s="50">
        <v>1</v>
      </c>
      <c r="AG51" s="50">
        <v>1</v>
      </c>
      <c r="AH51" s="50">
        <v>0</v>
      </c>
      <c r="AI51" s="53">
        <v>0</v>
      </c>
      <c r="AJ51" s="24">
        <v>0</v>
      </c>
      <c r="AK51" s="50">
        <v>1</v>
      </c>
      <c r="AL51" s="16">
        <v>1</v>
      </c>
      <c r="AM51" s="1"/>
      <c r="AN51" s="21" t="str">
        <f t="shared" si="16"/>
        <v>Finished</v>
      </c>
      <c r="AO51" s="18">
        <f t="shared" si="9"/>
        <v>45</v>
      </c>
      <c r="AP51" s="18" t="str">
        <f t="shared" si="10"/>
        <v>OK</v>
      </c>
      <c r="AQ51" s="18" t="str">
        <f t="shared" si="11"/>
        <v>OK</v>
      </c>
      <c r="AR51" s="18" t="str">
        <f t="shared" si="4"/>
        <v>OK</v>
      </c>
      <c r="AS51" s="18" t="str">
        <f t="shared" si="12"/>
        <v>OK</v>
      </c>
      <c r="AT51" s="18" t="str">
        <f t="shared" si="13"/>
        <v>OK</v>
      </c>
      <c r="AU51" s="18" t="str">
        <f t="shared" si="14"/>
        <v>OK</v>
      </c>
      <c r="AV51" s="22" t="str">
        <f t="shared" si="7"/>
        <v>OK</v>
      </c>
      <c r="AW51" s="23" t="str">
        <f t="shared" si="15"/>
        <v>OK</v>
      </c>
    </row>
    <row r="52" spans="1:49" ht="15">
      <c r="A52" s="58">
        <v>46</v>
      </c>
      <c r="B52" s="31" t="s">
        <v>15</v>
      </c>
      <c r="C52" s="24">
        <v>1</v>
      </c>
      <c r="D52" s="16">
        <v>0</v>
      </c>
      <c r="E52" s="24">
        <v>1</v>
      </c>
      <c r="F52" s="39">
        <v>0</v>
      </c>
      <c r="G52" s="32">
        <v>0</v>
      </c>
      <c r="H52" s="38">
        <v>0</v>
      </c>
      <c r="I52" s="32">
        <v>0</v>
      </c>
      <c r="J52" s="39">
        <v>0</v>
      </c>
      <c r="K52" s="32">
        <v>0</v>
      </c>
      <c r="L52" s="39">
        <v>0</v>
      </c>
      <c r="M52" s="32">
        <v>0</v>
      </c>
      <c r="N52" s="16">
        <v>0</v>
      </c>
      <c r="O52" s="42">
        <v>0</v>
      </c>
      <c r="P52" s="48">
        <v>0</v>
      </c>
      <c r="Q52" s="38">
        <v>0</v>
      </c>
      <c r="R52" s="48">
        <v>1</v>
      </c>
      <c r="S52" s="50">
        <v>1</v>
      </c>
      <c r="T52" s="38">
        <v>1</v>
      </c>
      <c r="U52" s="48">
        <v>1</v>
      </c>
      <c r="V52" s="50">
        <v>0</v>
      </c>
      <c r="W52" s="16">
        <v>0</v>
      </c>
      <c r="X52" s="38">
        <v>0</v>
      </c>
      <c r="Y52" s="32">
        <v>0</v>
      </c>
      <c r="Z52" s="50">
        <v>1</v>
      </c>
      <c r="AA52" s="17">
        <v>1</v>
      </c>
      <c r="AB52" s="24">
        <v>0</v>
      </c>
      <c r="AC52" s="50">
        <v>1</v>
      </c>
      <c r="AD52" s="17">
        <v>1</v>
      </c>
      <c r="AE52" s="24">
        <v>0</v>
      </c>
      <c r="AF52" s="50">
        <v>1</v>
      </c>
      <c r="AG52" s="50">
        <v>1</v>
      </c>
      <c r="AH52" s="50">
        <v>1</v>
      </c>
      <c r="AI52" s="53">
        <v>0</v>
      </c>
      <c r="AJ52" s="24">
        <v>0</v>
      </c>
      <c r="AK52" s="50">
        <v>1</v>
      </c>
      <c r="AL52" s="16">
        <v>0</v>
      </c>
      <c r="AM52" s="1"/>
      <c r="AN52" s="21" t="str">
        <f t="shared" si="16"/>
        <v>Finished</v>
      </c>
      <c r="AO52" s="18">
        <f t="shared" si="9"/>
        <v>46</v>
      </c>
      <c r="AP52" s="18" t="str">
        <f t="shared" si="10"/>
        <v>OK</v>
      </c>
      <c r="AQ52" s="18" t="str">
        <f t="shared" si="11"/>
        <v>OK</v>
      </c>
      <c r="AR52" s="18" t="str">
        <f t="shared" si="4"/>
        <v>OK</v>
      </c>
      <c r="AS52" s="18" t="str">
        <f t="shared" si="12"/>
        <v>OK</v>
      </c>
      <c r="AT52" s="18" t="str">
        <f t="shared" si="13"/>
        <v>OK</v>
      </c>
      <c r="AU52" s="18" t="str">
        <f t="shared" si="14"/>
        <v>OK</v>
      </c>
      <c r="AV52" s="22" t="str">
        <f t="shared" si="7"/>
        <v>OK</v>
      </c>
      <c r="AW52" s="23" t="str">
        <f t="shared" si="15"/>
        <v>OK</v>
      </c>
    </row>
    <row r="53" spans="1:49" ht="15">
      <c r="A53" s="58">
        <v>47</v>
      </c>
      <c r="B53" s="31" t="s">
        <v>16</v>
      </c>
      <c r="C53" s="24">
        <v>1</v>
      </c>
      <c r="D53" s="16">
        <v>0</v>
      </c>
      <c r="E53" s="24">
        <v>0</v>
      </c>
      <c r="F53" s="39">
        <v>1</v>
      </c>
      <c r="G53" s="32">
        <v>1</v>
      </c>
      <c r="H53" s="38">
        <v>1</v>
      </c>
      <c r="I53" s="32">
        <v>0</v>
      </c>
      <c r="J53" s="39">
        <v>1</v>
      </c>
      <c r="K53" s="32">
        <v>1</v>
      </c>
      <c r="L53" s="39">
        <v>1</v>
      </c>
      <c r="M53" s="32">
        <v>1</v>
      </c>
      <c r="N53" s="16">
        <v>1</v>
      </c>
      <c r="O53" s="42">
        <v>0</v>
      </c>
      <c r="P53" s="48">
        <v>0</v>
      </c>
      <c r="Q53" s="38">
        <v>0</v>
      </c>
      <c r="R53" s="48">
        <v>0</v>
      </c>
      <c r="S53" s="50">
        <v>1</v>
      </c>
      <c r="T53" s="38">
        <v>1</v>
      </c>
      <c r="U53" s="48">
        <v>0</v>
      </c>
      <c r="V53" s="50">
        <v>0</v>
      </c>
      <c r="W53" s="16">
        <v>0</v>
      </c>
      <c r="X53" s="38">
        <v>0</v>
      </c>
      <c r="Y53" s="32">
        <v>0</v>
      </c>
      <c r="Z53" s="50">
        <v>0</v>
      </c>
      <c r="AA53" s="17">
        <v>1</v>
      </c>
      <c r="AB53" s="24">
        <v>0</v>
      </c>
      <c r="AC53" s="50">
        <v>0</v>
      </c>
      <c r="AD53" s="17">
        <v>1</v>
      </c>
      <c r="AE53" s="24">
        <v>0</v>
      </c>
      <c r="AF53" s="50">
        <v>0</v>
      </c>
      <c r="AG53" s="50">
        <v>1</v>
      </c>
      <c r="AH53" s="50">
        <v>0</v>
      </c>
      <c r="AI53" s="53">
        <v>0</v>
      </c>
      <c r="AJ53" s="24">
        <v>0</v>
      </c>
      <c r="AK53" s="50">
        <v>1</v>
      </c>
      <c r="AL53" s="16">
        <v>0</v>
      </c>
      <c r="AM53" s="1"/>
      <c r="AN53" s="21" t="str">
        <f t="shared" si="16"/>
        <v>Finished</v>
      </c>
      <c r="AO53" s="18">
        <f t="shared" si="9"/>
        <v>47</v>
      </c>
      <c r="AP53" s="18" t="str">
        <f t="shared" si="10"/>
        <v>OK</v>
      </c>
      <c r="AQ53" s="18" t="str">
        <f t="shared" si="11"/>
        <v>OK</v>
      </c>
      <c r="AR53" s="18" t="str">
        <f t="shared" si="4"/>
        <v>OK</v>
      </c>
      <c r="AS53" s="18" t="str">
        <f t="shared" si="12"/>
        <v>OK</v>
      </c>
      <c r="AT53" s="18" t="str">
        <f t="shared" si="13"/>
        <v>OK</v>
      </c>
      <c r="AU53" s="18" t="str">
        <f t="shared" si="14"/>
        <v>OK</v>
      </c>
      <c r="AV53" s="22" t="str">
        <f t="shared" si="7"/>
        <v>OK</v>
      </c>
      <c r="AW53" s="23" t="str">
        <f t="shared" si="15"/>
        <v>OK</v>
      </c>
    </row>
    <row r="54" spans="1:49" ht="15">
      <c r="A54" s="58">
        <v>48</v>
      </c>
      <c r="B54" s="31" t="s">
        <v>17</v>
      </c>
      <c r="C54" s="24">
        <v>1</v>
      </c>
      <c r="D54" s="16">
        <v>0</v>
      </c>
      <c r="E54" s="24">
        <v>0</v>
      </c>
      <c r="F54" s="39">
        <v>1</v>
      </c>
      <c r="G54" s="32">
        <v>1</v>
      </c>
      <c r="H54" s="38">
        <v>1</v>
      </c>
      <c r="I54" s="32">
        <v>1</v>
      </c>
      <c r="J54" s="39">
        <v>1</v>
      </c>
      <c r="K54" s="32">
        <v>0</v>
      </c>
      <c r="L54" s="39">
        <v>1</v>
      </c>
      <c r="M54" s="32">
        <v>0</v>
      </c>
      <c r="N54" s="16">
        <v>0</v>
      </c>
      <c r="O54" s="42">
        <v>0</v>
      </c>
      <c r="P54" s="48">
        <v>0</v>
      </c>
      <c r="Q54" s="38">
        <v>0</v>
      </c>
      <c r="R54" s="48">
        <v>0</v>
      </c>
      <c r="S54" s="50">
        <v>1</v>
      </c>
      <c r="T54" s="38">
        <v>1</v>
      </c>
      <c r="U54" s="48">
        <v>1</v>
      </c>
      <c r="V54" s="50">
        <v>0</v>
      </c>
      <c r="W54" s="16">
        <v>0</v>
      </c>
      <c r="X54" s="38">
        <v>0</v>
      </c>
      <c r="Y54" s="32">
        <v>0</v>
      </c>
      <c r="Z54" s="50">
        <v>0</v>
      </c>
      <c r="AA54" s="17">
        <v>1</v>
      </c>
      <c r="AB54" s="24">
        <v>0</v>
      </c>
      <c r="AC54" s="50">
        <v>0</v>
      </c>
      <c r="AD54" s="17">
        <v>1</v>
      </c>
      <c r="AE54" s="24">
        <v>0</v>
      </c>
      <c r="AF54" s="50">
        <v>0</v>
      </c>
      <c r="AG54" s="50">
        <v>0</v>
      </c>
      <c r="AH54" s="50">
        <v>0</v>
      </c>
      <c r="AI54" s="53">
        <v>1</v>
      </c>
      <c r="AJ54" s="24">
        <v>0</v>
      </c>
      <c r="AK54" s="50">
        <v>1</v>
      </c>
      <c r="AL54" s="16">
        <v>0</v>
      </c>
      <c r="AM54" s="1"/>
      <c r="AN54" s="21" t="str">
        <f t="shared" si="16"/>
        <v>Finished</v>
      </c>
      <c r="AO54" s="18">
        <f t="shared" si="9"/>
        <v>48</v>
      </c>
      <c r="AP54" s="18" t="str">
        <f t="shared" si="10"/>
        <v>OK</v>
      </c>
      <c r="AQ54" s="18" t="str">
        <f t="shared" si="11"/>
        <v>OK</v>
      </c>
      <c r="AR54" s="18" t="str">
        <f t="shared" si="4"/>
        <v>OK</v>
      </c>
      <c r="AS54" s="18" t="str">
        <f t="shared" si="12"/>
        <v>OK</v>
      </c>
      <c r="AT54" s="18" t="str">
        <f t="shared" si="13"/>
        <v>OK</v>
      </c>
      <c r="AU54" s="18" t="str">
        <f t="shared" si="14"/>
        <v>OK</v>
      </c>
      <c r="AV54" s="22" t="str">
        <f t="shared" si="7"/>
        <v>OK</v>
      </c>
      <c r="AW54" s="23" t="str">
        <f t="shared" si="15"/>
        <v>OK</v>
      </c>
    </row>
    <row r="55" spans="1:49" ht="15">
      <c r="A55" s="58">
        <v>49</v>
      </c>
      <c r="B55" s="31" t="s">
        <v>18</v>
      </c>
      <c r="C55" s="24">
        <v>1</v>
      </c>
      <c r="D55" s="16">
        <v>0</v>
      </c>
      <c r="E55" s="24">
        <v>1</v>
      </c>
      <c r="F55" s="39">
        <v>0</v>
      </c>
      <c r="G55" s="32">
        <v>0</v>
      </c>
      <c r="H55" s="38">
        <v>0</v>
      </c>
      <c r="I55" s="32">
        <v>0</v>
      </c>
      <c r="J55" s="39">
        <v>0</v>
      </c>
      <c r="K55" s="32">
        <v>0</v>
      </c>
      <c r="L55" s="39">
        <v>0</v>
      </c>
      <c r="M55" s="32">
        <v>0</v>
      </c>
      <c r="N55" s="16">
        <v>0</v>
      </c>
      <c r="O55" s="42">
        <v>0</v>
      </c>
      <c r="P55" s="48">
        <v>0</v>
      </c>
      <c r="Q55" s="38">
        <v>0</v>
      </c>
      <c r="R55" s="48">
        <v>1</v>
      </c>
      <c r="S55" s="50">
        <v>1</v>
      </c>
      <c r="T55" s="38">
        <v>0</v>
      </c>
      <c r="U55" s="48">
        <v>0</v>
      </c>
      <c r="V55" s="50">
        <v>0</v>
      </c>
      <c r="W55" s="16">
        <v>0</v>
      </c>
      <c r="X55" s="38">
        <v>0</v>
      </c>
      <c r="Y55" s="32">
        <v>0</v>
      </c>
      <c r="Z55" s="50">
        <v>0</v>
      </c>
      <c r="AA55" s="17">
        <v>1</v>
      </c>
      <c r="AB55" s="24">
        <v>0</v>
      </c>
      <c r="AC55" s="50">
        <v>0</v>
      </c>
      <c r="AD55" s="17">
        <v>1</v>
      </c>
      <c r="AE55" s="24">
        <v>0</v>
      </c>
      <c r="AF55" s="50">
        <v>0</v>
      </c>
      <c r="AG55" s="50">
        <v>1</v>
      </c>
      <c r="AH55" s="50">
        <v>1</v>
      </c>
      <c r="AI55" s="53">
        <v>0</v>
      </c>
      <c r="AJ55" s="24">
        <v>0</v>
      </c>
      <c r="AK55" s="50">
        <v>1</v>
      </c>
      <c r="AL55" s="16">
        <v>0</v>
      </c>
      <c r="AM55" s="1"/>
      <c r="AN55" s="21" t="str">
        <f t="shared" si="16"/>
        <v>Finished</v>
      </c>
      <c r="AO55" s="18">
        <f t="shared" si="9"/>
        <v>49</v>
      </c>
      <c r="AP55" s="18" t="str">
        <f t="shared" si="10"/>
        <v>OK</v>
      </c>
      <c r="AQ55" s="18" t="str">
        <f t="shared" si="11"/>
        <v>OK</v>
      </c>
      <c r="AR55" s="18" t="str">
        <f t="shared" si="4"/>
        <v>OK</v>
      </c>
      <c r="AS55" s="18" t="str">
        <f t="shared" si="12"/>
        <v>OK</v>
      </c>
      <c r="AT55" s="18" t="str">
        <f t="shared" si="13"/>
        <v>OK</v>
      </c>
      <c r="AU55" s="18" t="str">
        <f t="shared" si="14"/>
        <v>OK</v>
      </c>
      <c r="AV55" s="22" t="str">
        <f t="shared" si="7"/>
        <v>OK</v>
      </c>
      <c r="AW55" s="23" t="str">
        <f t="shared" si="15"/>
        <v>OK</v>
      </c>
    </row>
    <row r="56" spans="1:49" ht="15">
      <c r="A56" s="58">
        <v>50</v>
      </c>
      <c r="B56" s="31" t="s">
        <v>19</v>
      </c>
      <c r="C56" s="24">
        <v>1</v>
      </c>
      <c r="D56" s="16">
        <v>0</v>
      </c>
      <c r="E56" s="24">
        <v>1</v>
      </c>
      <c r="F56" s="39">
        <v>0</v>
      </c>
      <c r="G56" s="32">
        <v>0</v>
      </c>
      <c r="H56" s="38">
        <v>0</v>
      </c>
      <c r="I56" s="32">
        <v>0</v>
      </c>
      <c r="J56" s="39">
        <v>0</v>
      </c>
      <c r="K56" s="32">
        <v>0</v>
      </c>
      <c r="L56" s="39">
        <v>0</v>
      </c>
      <c r="M56" s="32">
        <v>0</v>
      </c>
      <c r="N56" s="16">
        <v>0</v>
      </c>
      <c r="O56" s="42">
        <v>0</v>
      </c>
      <c r="P56" s="48">
        <v>0</v>
      </c>
      <c r="Q56" s="38">
        <v>0</v>
      </c>
      <c r="R56" s="48">
        <v>0</v>
      </c>
      <c r="S56" s="50">
        <v>1</v>
      </c>
      <c r="T56" s="38">
        <v>0</v>
      </c>
      <c r="U56" s="48">
        <v>0</v>
      </c>
      <c r="V56" s="50">
        <v>0</v>
      </c>
      <c r="W56" s="16">
        <v>0</v>
      </c>
      <c r="X56" s="38">
        <v>0</v>
      </c>
      <c r="Y56" s="32">
        <v>0</v>
      </c>
      <c r="Z56" s="50">
        <v>0</v>
      </c>
      <c r="AA56" s="17">
        <v>1</v>
      </c>
      <c r="AB56" s="24">
        <v>0</v>
      </c>
      <c r="AC56" s="50">
        <v>0</v>
      </c>
      <c r="AD56" s="17">
        <v>1</v>
      </c>
      <c r="AE56" s="24">
        <v>0</v>
      </c>
      <c r="AF56" s="50">
        <v>0</v>
      </c>
      <c r="AG56" s="50">
        <v>0</v>
      </c>
      <c r="AH56" s="50">
        <v>1</v>
      </c>
      <c r="AI56" s="53">
        <v>1</v>
      </c>
      <c r="AJ56" s="24">
        <v>0</v>
      </c>
      <c r="AK56" s="50">
        <v>1</v>
      </c>
      <c r="AL56" s="16">
        <v>0</v>
      </c>
      <c r="AM56" s="1"/>
      <c r="AN56" s="21" t="str">
        <f t="shared" si="16"/>
        <v>Finished</v>
      </c>
      <c r="AO56" s="18">
        <f t="shared" si="9"/>
        <v>50</v>
      </c>
      <c r="AP56" s="18" t="str">
        <f t="shared" si="10"/>
        <v>OK</v>
      </c>
      <c r="AQ56" s="18" t="str">
        <f t="shared" si="11"/>
        <v>OK</v>
      </c>
      <c r="AR56" s="18" t="str">
        <f t="shared" si="4"/>
        <v>OK</v>
      </c>
      <c r="AS56" s="18" t="str">
        <f t="shared" si="12"/>
        <v>OK</v>
      </c>
      <c r="AT56" s="18" t="str">
        <f t="shared" si="13"/>
        <v>OK</v>
      </c>
      <c r="AU56" s="18" t="str">
        <f t="shared" si="14"/>
        <v>OK</v>
      </c>
      <c r="AV56" s="22" t="str">
        <f t="shared" si="7"/>
        <v>OK</v>
      </c>
      <c r="AW56" s="23" t="str">
        <f t="shared" si="15"/>
        <v>OK</v>
      </c>
    </row>
    <row r="57" spans="1:49" ht="15">
      <c r="A57" s="58">
        <v>51</v>
      </c>
      <c r="B57" s="31" t="s">
        <v>20</v>
      </c>
      <c r="C57" s="24">
        <v>1</v>
      </c>
      <c r="D57" s="16">
        <v>0</v>
      </c>
      <c r="E57" s="24">
        <v>1</v>
      </c>
      <c r="F57" s="39">
        <v>0</v>
      </c>
      <c r="G57" s="32">
        <v>0</v>
      </c>
      <c r="H57" s="38">
        <v>0</v>
      </c>
      <c r="I57" s="32">
        <v>0</v>
      </c>
      <c r="J57" s="39">
        <v>0</v>
      </c>
      <c r="K57" s="32">
        <v>0</v>
      </c>
      <c r="L57" s="39">
        <v>0</v>
      </c>
      <c r="M57" s="32">
        <v>0</v>
      </c>
      <c r="N57" s="16">
        <v>0</v>
      </c>
      <c r="O57" s="42">
        <v>0</v>
      </c>
      <c r="P57" s="48">
        <v>0</v>
      </c>
      <c r="Q57" s="38">
        <v>1</v>
      </c>
      <c r="R57" s="48">
        <v>1</v>
      </c>
      <c r="S57" s="50">
        <v>1</v>
      </c>
      <c r="T57" s="38">
        <v>0</v>
      </c>
      <c r="U57" s="48">
        <v>0</v>
      </c>
      <c r="V57" s="50">
        <v>0</v>
      </c>
      <c r="W57" s="16">
        <v>0</v>
      </c>
      <c r="X57" s="38">
        <v>0</v>
      </c>
      <c r="Y57" s="32">
        <v>1</v>
      </c>
      <c r="Z57" s="50">
        <v>1</v>
      </c>
      <c r="AA57" s="17">
        <v>0</v>
      </c>
      <c r="AB57" s="24">
        <v>0</v>
      </c>
      <c r="AC57" s="50">
        <v>0</v>
      </c>
      <c r="AD57" s="17">
        <v>1</v>
      </c>
      <c r="AE57" s="24">
        <v>0</v>
      </c>
      <c r="AF57" s="50">
        <v>1</v>
      </c>
      <c r="AG57" s="50">
        <v>0</v>
      </c>
      <c r="AH57" s="50">
        <v>0</v>
      </c>
      <c r="AI57" s="53">
        <v>0</v>
      </c>
      <c r="AJ57" s="24">
        <v>0</v>
      </c>
      <c r="AK57" s="50">
        <v>1</v>
      </c>
      <c r="AL57" s="16">
        <v>0</v>
      </c>
      <c r="AM57" s="1"/>
      <c r="AN57" s="21" t="str">
        <f t="shared" si="16"/>
        <v>Finished</v>
      </c>
      <c r="AO57" s="18">
        <f t="shared" si="9"/>
        <v>51</v>
      </c>
      <c r="AP57" s="18" t="str">
        <f t="shared" si="10"/>
        <v>OK</v>
      </c>
      <c r="AQ57" s="18" t="str">
        <f t="shared" si="11"/>
        <v>OK</v>
      </c>
      <c r="AR57" s="18" t="str">
        <f t="shared" si="4"/>
        <v>OK</v>
      </c>
      <c r="AS57" s="18" t="str">
        <f t="shared" si="12"/>
        <v>OK</v>
      </c>
      <c r="AT57" s="18" t="str">
        <f t="shared" si="13"/>
        <v>OK</v>
      </c>
      <c r="AU57" s="18" t="str">
        <f t="shared" si="14"/>
        <v>OK</v>
      </c>
      <c r="AV57" s="22" t="str">
        <f t="shared" si="7"/>
        <v>OK</v>
      </c>
      <c r="AW57" s="23" t="str">
        <f t="shared" si="15"/>
        <v>OK</v>
      </c>
    </row>
    <row r="58" spans="1:49" ht="15">
      <c r="A58" s="58">
        <v>52</v>
      </c>
      <c r="B58" s="31" t="s">
        <v>21</v>
      </c>
      <c r="C58" s="24">
        <v>1</v>
      </c>
      <c r="D58" s="16">
        <v>0</v>
      </c>
      <c r="E58" s="24">
        <v>0</v>
      </c>
      <c r="F58" s="39">
        <v>1</v>
      </c>
      <c r="G58" s="32">
        <v>0</v>
      </c>
      <c r="H58" s="38">
        <v>1</v>
      </c>
      <c r="I58" s="32">
        <v>0</v>
      </c>
      <c r="J58" s="39">
        <v>1</v>
      </c>
      <c r="K58" s="32">
        <v>1</v>
      </c>
      <c r="L58" s="39">
        <v>0</v>
      </c>
      <c r="M58" s="32">
        <v>0</v>
      </c>
      <c r="N58" s="16">
        <v>0</v>
      </c>
      <c r="O58" s="42">
        <v>0</v>
      </c>
      <c r="P58" s="48">
        <v>0</v>
      </c>
      <c r="Q58" s="38">
        <v>0</v>
      </c>
      <c r="R58" s="48">
        <v>0</v>
      </c>
      <c r="S58" s="50">
        <v>1</v>
      </c>
      <c r="T58" s="38">
        <v>0</v>
      </c>
      <c r="U58" s="48">
        <v>0</v>
      </c>
      <c r="V58" s="50">
        <v>0</v>
      </c>
      <c r="W58" s="16">
        <v>0</v>
      </c>
      <c r="X58" s="38">
        <v>0</v>
      </c>
      <c r="Y58" s="32">
        <v>1</v>
      </c>
      <c r="Z58" s="50">
        <v>1</v>
      </c>
      <c r="AA58" s="17">
        <v>0</v>
      </c>
      <c r="AB58" s="24">
        <v>0</v>
      </c>
      <c r="AC58" s="50">
        <v>0</v>
      </c>
      <c r="AD58" s="17">
        <v>1</v>
      </c>
      <c r="AE58" s="24">
        <v>0</v>
      </c>
      <c r="AF58" s="50">
        <v>1</v>
      </c>
      <c r="AG58" s="50">
        <v>1</v>
      </c>
      <c r="AH58" s="50">
        <v>0</v>
      </c>
      <c r="AI58" s="53">
        <v>0</v>
      </c>
      <c r="AJ58" s="24">
        <v>0</v>
      </c>
      <c r="AK58" s="50">
        <v>1</v>
      </c>
      <c r="AL58" s="16">
        <v>1</v>
      </c>
      <c r="AM58" s="1"/>
      <c r="AN58" s="21" t="str">
        <f t="shared" si="16"/>
        <v>Finished</v>
      </c>
      <c r="AO58" s="18">
        <f t="shared" si="9"/>
        <v>52</v>
      </c>
      <c r="AP58" s="18" t="str">
        <f t="shared" si="10"/>
        <v>OK</v>
      </c>
      <c r="AQ58" s="18" t="str">
        <f t="shared" si="11"/>
        <v>OK</v>
      </c>
      <c r="AR58" s="18" t="str">
        <f t="shared" si="4"/>
        <v>OK</v>
      </c>
      <c r="AS58" s="18" t="str">
        <f t="shared" si="12"/>
        <v>OK</v>
      </c>
      <c r="AT58" s="18" t="str">
        <f t="shared" si="13"/>
        <v>OK</v>
      </c>
      <c r="AU58" s="18" t="str">
        <f t="shared" si="14"/>
        <v>OK</v>
      </c>
      <c r="AV58" s="22" t="str">
        <f t="shared" si="7"/>
        <v>OK</v>
      </c>
      <c r="AW58" s="23" t="str">
        <f t="shared" si="15"/>
        <v>OK</v>
      </c>
    </row>
    <row r="59" spans="1:49" ht="15">
      <c r="A59" s="58">
        <v>53</v>
      </c>
      <c r="B59" s="31" t="s">
        <v>22</v>
      </c>
      <c r="C59" s="24">
        <v>1</v>
      </c>
      <c r="D59" s="16">
        <v>0</v>
      </c>
      <c r="E59" s="24">
        <v>1</v>
      </c>
      <c r="F59" s="39">
        <v>0</v>
      </c>
      <c r="G59" s="32">
        <v>0</v>
      </c>
      <c r="H59" s="38">
        <v>0</v>
      </c>
      <c r="I59" s="32">
        <v>0</v>
      </c>
      <c r="J59" s="39">
        <v>0</v>
      </c>
      <c r="K59" s="32">
        <v>0</v>
      </c>
      <c r="L59" s="39">
        <v>0</v>
      </c>
      <c r="M59" s="32">
        <v>0</v>
      </c>
      <c r="N59" s="16">
        <v>0</v>
      </c>
      <c r="O59" s="42">
        <v>0</v>
      </c>
      <c r="P59" s="48">
        <v>0</v>
      </c>
      <c r="Q59" s="38">
        <v>0</v>
      </c>
      <c r="R59" s="48">
        <v>0</v>
      </c>
      <c r="S59" s="50">
        <v>0</v>
      </c>
      <c r="T59" s="38">
        <v>1</v>
      </c>
      <c r="U59" s="48">
        <v>1</v>
      </c>
      <c r="V59" s="50">
        <v>0</v>
      </c>
      <c r="W59" s="16">
        <v>0</v>
      </c>
      <c r="X59" s="38">
        <v>0</v>
      </c>
      <c r="Y59" s="32">
        <v>1</v>
      </c>
      <c r="Z59" s="50">
        <v>1</v>
      </c>
      <c r="AA59" s="17">
        <v>0</v>
      </c>
      <c r="AB59" s="24">
        <v>0</v>
      </c>
      <c r="AC59" s="50">
        <v>1</v>
      </c>
      <c r="AD59" s="17">
        <v>1</v>
      </c>
      <c r="AE59" s="24">
        <v>0</v>
      </c>
      <c r="AF59" s="50">
        <v>1</v>
      </c>
      <c r="AG59" s="50">
        <v>1</v>
      </c>
      <c r="AH59" s="50">
        <v>0</v>
      </c>
      <c r="AI59" s="53">
        <v>0</v>
      </c>
      <c r="AJ59" s="24">
        <v>1</v>
      </c>
      <c r="AK59" s="50">
        <v>1</v>
      </c>
      <c r="AL59" s="16">
        <v>0</v>
      </c>
      <c r="AM59" s="1"/>
      <c r="AN59" s="21" t="str">
        <f t="shared" si="16"/>
        <v>Finished</v>
      </c>
      <c r="AO59" s="18">
        <f t="shared" si="9"/>
        <v>53</v>
      </c>
      <c r="AP59" s="18" t="str">
        <f t="shared" si="10"/>
        <v>OK</v>
      </c>
      <c r="AQ59" s="18" t="str">
        <f t="shared" si="11"/>
        <v>OK</v>
      </c>
      <c r="AR59" s="18" t="str">
        <f t="shared" si="4"/>
        <v>OK</v>
      </c>
      <c r="AS59" s="18" t="str">
        <f t="shared" si="12"/>
        <v>OK</v>
      </c>
      <c r="AT59" s="18" t="str">
        <f t="shared" si="13"/>
        <v>OK</v>
      </c>
      <c r="AU59" s="18" t="str">
        <f t="shared" si="14"/>
        <v>OK</v>
      </c>
      <c r="AV59" s="22" t="str">
        <f t="shared" si="7"/>
        <v>OK</v>
      </c>
      <c r="AW59" s="23" t="str">
        <f t="shared" si="15"/>
        <v>OK</v>
      </c>
    </row>
    <row r="60" spans="1:49" ht="15">
      <c r="A60" s="58">
        <v>54</v>
      </c>
      <c r="B60" s="31" t="s">
        <v>23</v>
      </c>
      <c r="C60" s="24">
        <v>1</v>
      </c>
      <c r="D60" s="16">
        <v>0</v>
      </c>
      <c r="E60" s="24">
        <v>1</v>
      </c>
      <c r="F60" s="39">
        <v>0</v>
      </c>
      <c r="G60" s="32">
        <v>0</v>
      </c>
      <c r="H60" s="38">
        <v>0</v>
      </c>
      <c r="I60" s="32">
        <v>0</v>
      </c>
      <c r="J60" s="39">
        <v>0</v>
      </c>
      <c r="K60" s="32">
        <v>0</v>
      </c>
      <c r="L60" s="39">
        <v>0</v>
      </c>
      <c r="M60" s="32">
        <v>0</v>
      </c>
      <c r="N60" s="16">
        <v>0</v>
      </c>
      <c r="O60" s="42">
        <v>0</v>
      </c>
      <c r="P60" s="48">
        <v>0</v>
      </c>
      <c r="Q60" s="38">
        <v>0</v>
      </c>
      <c r="R60" s="48">
        <v>1</v>
      </c>
      <c r="S60" s="50">
        <v>1</v>
      </c>
      <c r="T60" s="38">
        <v>1</v>
      </c>
      <c r="U60" s="48">
        <v>1</v>
      </c>
      <c r="V60" s="50">
        <v>0</v>
      </c>
      <c r="W60" s="16">
        <v>0</v>
      </c>
      <c r="X60" s="38">
        <v>0</v>
      </c>
      <c r="Y60" s="32">
        <v>1</v>
      </c>
      <c r="Z60" s="50">
        <v>0</v>
      </c>
      <c r="AA60" s="17">
        <v>1</v>
      </c>
      <c r="AB60" s="24">
        <v>0</v>
      </c>
      <c r="AC60" s="50">
        <v>0</v>
      </c>
      <c r="AD60" s="17">
        <v>1</v>
      </c>
      <c r="AE60" s="24">
        <v>0</v>
      </c>
      <c r="AF60" s="50">
        <v>1</v>
      </c>
      <c r="AG60" s="50">
        <v>1</v>
      </c>
      <c r="AH60" s="50">
        <v>0</v>
      </c>
      <c r="AI60" s="53">
        <v>0</v>
      </c>
      <c r="AJ60" s="24">
        <v>0</v>
      </c>
      <c r="AK60" s="50">
        <v>1</v>
      </c>
      <c r="AL60" s="16">
        <v>0</v>
      </c>
      <c r="AM60" s="1"/>
      <c r="AN60" s="21" t="str">
        <f t="shared" si="16"/>
        <v>Finished</v>
      </c>
      <c r="AO60" s="18">
        <f t="shared" si="9"/>
        <v>54</v>
      </c>
      <c r="AP60" s="18" t="str">
        <f t="shared" si="10"/>
        <v>OK</v>
      </c>
      <c r="AQ60" s="18" t="str">
        <f t="shared" si="11"/>
        <v>OK</v>
      </c>
      <c r="AR60" s="18" t="str">
        <f t="shared" si="4"/>
        <v>OK</v>
      </c>
      <c r="AS60" s="18" t="str">
        <f t="shared" si="12"/>
        <v>OK</v>
      </c>
      <c r="AT60" s="18" t="str">
        <f t="shared" si="13"/>
        <v>OK</v>
      </c>
      <c r="AU60" s="18" t="str">
        <f t="shared" si="14"/>
        <v>OK</v>
      </c>
      <c r="AV60" s="22" t="str">
        <f t="shared" si="7"/>
        <v>OK</v>
      </c>
      <c r="AW60" s="23" t="str">
        <f t="shared" si="15"/>
        <v>OK</v>
      </c>
    </row>
    <row r="61" spans="1:49" ht="15">
      <c r="A61" s="58">
        <v>55</v>
      </c>
      <c r="B61" s="31" t="s">
        <v>24</v>
      </c>
      <c r="C61" s="24">
        <v>1</v>
      </c>
      <c r="D61" s="16">
        <v>0</v>
      </c>
      <c r="E61" s="24">
        <v>1</v>
      </c>
      <c r="F61" s="39">
        <v>0</v>
      </c>
      <c r="G61" s="32">
        <v>0</v>
      </c>
      <c r="H61" s="38">
        <v>0</v>
      </c>
      <c r="I61" s="32">
        <v>0</v>
      </c>
      <c r="J61" s="39">
        <v>0</v>
      </c>
      <c r="K61" s="32">
        <v>0</v>
      </c>
      <c r="L61" s="39">
        <v>0</v>
      </c>
      <c r="M61" s="32">
        <v>0</v>
      </c>
      <c r="N61" s="16">
        <v>0</v>
      </c>
      <c r="O61" s="42">
        <v>0</v>
      </c>
      <c r="P61" s="48">
        <v>0</v>
      </c>
      <c r="Q61" s="38">
        <v>0</v>
      </c>
      <c r="R61" s="48">
        <v>1</v>
      </c>
      <c r="S61" s="50">
        <v>1</v>
      </c>
      <c r="T61" s="38">
        <v>1</v>
      </c>
      <c r="U61" s="48">
        <v>1</v>
      </c>
      <c r="V61" s="50">
        <v>0</v>
      </c>
      <c r="W61" s="16">
        <v>0</v>
      </c>
      <c r="X61" s="38">
        <v>0</v>
      </c>
      <c r="Y61" s="32">
        <v>0</v>
      </c>
      <c r="Z61" s="50">
        <v>0</v>
      </c>
      <c r="AA61" s="17">
        <v>1</v>
      </c>
      <c r="AB61" s="24">
        <v>0</v>
      </c>
      <c r="AC61" s="50">
        <v>0</v>
      </c>
      <c r="AD61" s="17">
        <v>1</v>
      </c>
      <c r="AE61" s="24">
        <v>0</v>
      </c>
      <c r="AF61" s="50">
        <v>1</v>
      </c>
      <c r="AG61" s="50">
        <v>0</v>
      </c>
      <c r="AH61" s="50">
        <v>0</v>
      </c>
      <c r="AI61" s="53">
        <v>0</v>
      </c>
      <c r="AJ61" s="24">
        <v>0</v>
      </c>
      <c r="AK61" s="50">
        <v>1</v>
      </c>
      <c r="AL61" s="16">
        <v>1</v>
      </c>
      <c r="AM61" s="1"/>
      <c r="AN61" s="21" t="str">
        <f t="shared" si="16"/>
        <v>Finished</v>
      </c>
      <c r="AO61" s="18">
        <f t="shared" si="9"/>
        <v>55</v>
      </c>
      <c r="AP61" s="18" t="str">
        <f t="shared" si="10"/>
        <v>OK</v>
      </c>
      <c r="AQ61" s="18" t="str">
        <f t="shared" si="11"/>
        <v>OK</v>
      </c>
      <c r="AR61" s="18" t="str">
        <f t="shared" si="4"/>
        <v>OK</v>
      </c>
      <c r="AS61" s="18" t="str">
        <f t="shared" si="12"/>
        <v>OK</v>
      </c>
      <c r="AT61" s="18" t="str">
        <f t="shared" si="13"/>
        <v>OK</v>
      </c>
      <c r="AU61" s="18" t="str">
        <f t="shared" si="14"/>
        <v>OK</v>
      </c>
      <c r="AV61" s="22" t="str">
        <f t="shared" si="7"/>
        <v>OK</v>
      </c>
      <c r="AW61" s="23" t="str">
        <f t="shared" si="15"/>
        <v>OK</v>
      </c>
    </row>
    <row r="62" spans="1:49" ht="15">
      <c r="A62" s="58">
        <v>56</v>
      </c>
      <c r="B62" s="31" t="s">
        <v>25</v>
      </c>
      <c r="C62" s="24">
        <v>1</v>
      </c>
      <c r="D62" s="16">
        <v>0</v>
      </c>
      <c r="E62" s="24">
        <v>1</v>
      </c>
      <c r="F62" s="39">
        <v>0</v>
      </c>
      <c r="G62" s="32">
        <v>0</v>
      </c>
      <c r="H62" s="38">
        <v>0</v>
      </c>
      <c r="I62" s="32">
        <v>0</v>
      </c>
      <c r="J62" s="39">
        <v>0</v>
      </c>
      <c r="K62" s="32">
        <v>0</v>
      </c>
      <c r="L62" s="39">
        <v>0</v>
      </c>
      <c r="M62" s="32">
        <v>0</v>
      </c>
      <c r="N62" s="16">
        <v>0</v>
      </c>
      <c r="O62" s="42">
        <v>0</v>
      </c>
      <c r="P62" s="48">
        <v>0</v>
      </c>
      <c r="Q62" s="38">
        <v>0</v>
      </c>
      <c r="R62" s="48">
        <v>0</v>
      </c>
      <c r="S62" s="50">
        <v>0</v>
      </c>
      <c r="T62" s="38">
        <v>1</v>
      </c>
      <c r="U62" s="48">
        <v>1</v>
      </c>
      <c r="V62" s="50">
        <v>1</v>
      </c>
      <c r="W62" s="16">
        <v>1</v>
      </c>
      <c r="X62" s="38">
        <v>0</v>
      </c>
      <c r="Y62" s="32">
        <v>0</v>
      </c>
      <c r="Z62" s="50">
        <v>0</v>
      </c>
      <c r="AA62" s="17">
        <v>1</v>
      </c>
      <c r="AB62" s="24">
        <v>0</v>
      </c>
      <c r="AC62" s="50">
        <v>0</v>
      </c>
      <c r="AD62" s="17">
        <v>1</v>
      </c>
      <c r="AE62" s="24">
        <v>0</v>
      </c>
      <c r="AF62" s="50">
        <v>0</v>
      </c>
      <c r="AG62" s="50">
        <v>1</v>
      </c>
      <c r="AH62" s="50">
        <v>0</v>
      </c>
      <c r="AI62" s="53">
        <v>0</v>
      </c>
      <c r="AJ62" s="24">
        <v>0</v>
      </c>
      <c r="AK62" s="50">
        <v>1</v>
      </c>
      <c r="AL62" s="16">
        <v>0</v>
      </c>
      <c r="AM62" s="1"/>
      <c r="AN62" s="21" t="str">
        <f t="shared" si="16"/>
        <v>Finished</v>
      </c>
      <c r="AO62" s="18">
        <f t="shared" si="9"/>
        <v>56</v>
      </c>
      <c r="AP62" s="18" t="str">
        <f t="shared" si="10"/>
        <v>OK</v>
      </c>
      <c r="AQ62" s="18" t="str">
        <f t="shared" si="11"/>
        <v>OK</v>
      </c>
      <c r="AR62" s="18" t="str">
        <f t="shared" si="4"/>
        <v>OK</v>
      </c>
      <c r="AS62" s="18" t="str">
        <f t="shared" si="12"/>
        <v>OK</v>
      </c>
      <c r="AT62" s="18" t="str">
        <f t="shared" si="13"/>
        <v>OK</v>
      </c>
      <c r="AU62" s="18" t="str">
        <f t="shared" si="14"/>
        <v>OK</v>
      </c>
      <c r="AV62" s="22" t="str">
        <f t="shared" si="7"/>
        <v>OK</v>
      </c>
      <c r="AW62" s="23" t="str">
        <f t="shared" si="15"/>
        <v>OK</v>
      </c>
    </row>
    <row r="63" spans="1:49" ht="15">
      <c r="A63" s="58">
        <v>57</v>
      </c>
      <c r="B63" s="31" t="s">
        <v>26</v>
      </c>
      <c r="C63" s="24">
        <v>1</v>
      </c>
      <c r="D63" s="16">
        <v>0</v>
      </c>
      <c r="E63" s="24">
        <v>0</v>
      </c>
      <c r="F63" s="39">
        <v>1</v>
      </c>
      <c r="G63" s="32">
        <v>1</v>
      </c>
      <c r="H63" s="38">
        <v>0</v>
      </c>
      <c r="I63" s="32">
        <v>1</v>
      </c>
      <c r="J63" s="39">
        <v>0</v>
      </c>
      <c r="K63" s="32">
        <v>1</v>
      </c>
      <c r="L63" s="39">
        <v>1</v>
      </c>
      <c r="M63" s="32">
        <v>0</v>
      </c>
      <c r="N63" s="16">
        <v>0</v>
      </c>
      <c r="O63" s="42">
        <v>0</v>
      </c>
      <c r="P63" s="48">
        <v>0</v>
      </c>
      <c r="Q63" s="38">
        <v>1</v>
      </c>
      <c r="R63" s="48">
        <v>1</v>
      </c>
      <c r="S63" s="50">
        <v>1</v>
      </c>
      <c r="T63" s="38">
        <v>1</v>
      </c>
      <c r="U63" s="48">
        <v>0</v>
      </c>
      <c r="V63" s="50">
        <v>0</v>
      </c>
      <c r="W63" s="16">
        <v>0</v>
      </c>
      <c r="X63" s="38">
        <v>0</v>
      </c>
      <c r="Y63" s="32">
        <v>0</v>
      </c>
      <c r="Z63" s="50">
        <v>1</v>
      </c>
      <c r="AA63" s="17">
        <v>0</v>
      </c>
      <c r="AB63" s="24">
        <v>0</v>
      </c>
      <c r="AC63" s="50">
        <v>0</v>
      </c>
      <c r="AD63" s="17">
        <v>1</v>
      </c>
      <c r="AE63" s="24">
        <v>0</v>
      </c>
      <c r="AF63" s="50">
        <v>1</v>
      </c>
      <c r="AG63" s="50">
        <v>0</v>
      </c>
      <c r="AH63" s="50">
        <v>0</v>
      </c>
      <c r="AI63" s="53">
        <v>0</v>
      </c>
      <c r="AJ63" s="24">
        <v>0</v>
      </c>
      <c r="AK63" s="50">
        <v>0</v>
      </c>
      <c r="AL63" s="16">
        <v>1</v>
      </c>
      <c r="AM63" s="1"/>
      <c r="AN63" s="21" t="str">
        <f t="shared" si="16"/>
        <v>Finished</v>
      </c>
      <c r="AO63" s="18">
        <f t="shared" si="9"/>
        <v>57</v>
      </c>
      <c r="AP63" s="18" t="str">
        <f t="shared" si="10"/>
        <v>OK</v>
      </c>
      <c r="AQ63" s="18" t="str">
        <f t="shared" si="11"/>
        <v>OK</v>
      </c>
      <c r="AR63" s="18" t="str">
        <f t="shared" si="4"/>
        <v>OK</v>
      </c>
      <c r="AS63" s="18" t="str">
        <f t="shared" si="12"/>
        <v>OK</v>
      </c>
      <c r="AT63" s="18" t="str">
        <f t="shared" si="13"/>
        <v>OK</v>
      </c>
      <c r="AU63" s="18" t="str">
        <f t="shared" si="14"/>
        <v>OK</v>
      </c>
      <c r="AV63" s="22" t="str">
        <f t="shared" si="7"/>
        <v>OK</v>
      </c>
      <c r="AW63" s="23" t="str">
        <f t="shared" si="15"/>
        <v>OK</v>
      </c>
    </row>
    <row r="64" spans="1:49" ht="15">
      <c r="A64" s="58">
        <v>58</v>
      </c>
      <c r="B64" s="31" t="s">
        <v>27</v>
      </c>
      <c r="C64" s="24">
        <v>1</v>
      </c>
      <c r="D64" s="16">
        <v>0</v>
      </c>
      <c r="E64" s="24">
        <v>1</v>
      </c>
      <c r="F64" s="39">
        <v>0</v>
      </c>
      <c r="G64" s="32">
        <v>0</v>
      </c>
      <c r="H64" s="38">
        <v>0</v>
      </c>
      <c r="I64" s="32">
        <v>0</v>
      </c>
      <c r="J64" s="39">
        <v>0</v>
      </c>
      <c r="K64" s="32">
        <v>0</v>
      </c>
      <c r="L64" s="39">
        <v>0</v>
      </c>
      <c r="M64" s="32">
        <v>0</v>
      </c>
      <c r="N64" s="16">
        <v>0</v>
      </c>
      <c r="O64" s="42">
        <v>0</v>
      </c>
      <c r="P64" s="48">
        <v>0</v>
      </c>
      <c r="Q64" s="38">
        <v>0</v>
      </c>
      <c r="R64" s="48">
        <v>1</v>
      </c>
      <c r="S64" s="50">
        <v>1</v>
      </c>
      <c r="T64" s="38">
        <v>1</v>
      </c>
      <c r="U64" s="48">
        <v>0</v>
      </c>
      <c r="V64" s="50">
        <v>0</v>
      </c>
      <c r="W64" s="16">
        <v>0</v>
      </c>
      <c r="X64" s="38">
        <v>0</v>
      </c>
      <c r="Y64" s="32">
        <v>0</v>
      </c>
      <c r="Z64" s="50">
        <v>0</v>
      </c>
      <c r="AA64" s="17">
        <v>1</v>
      </c>
      <c r="AB64" s="24">
        <v>0</v>
      </c>
      <c r="AC64" s="50">
        <v>0</v>
      </c>
      <c r="AD64" s="17">
        <v>1</v>
      </c>
      <c r="AE64" s="24">
        <v>0</v>
      </c>
      <c r="AF64" s="50">
        <v>0</v>
      </c>
      <c r="AG64" s="50">
        <v>1</v>
      </c>
      <c r="AH64" s="50">
        <v>0</v>
      </c>
      <c r="AI64" s="53">
        <v>0</v>
      </c>
      <c r="AJ64" s="24">
        <v>0</v>
      </c>
      <c r="AK64" s="50">
        <v>1</v>
      </c>
      <c r="AL64" s="16">
        <v>1</v>
      </c>
      <c r="AM64" s="1"/>
      <c r="AN64" s="21" t="str">
        <f t="shared" si="16"/>
        <v>Finished</v>
      </c>
      <c r="AO64" s="18">
        <f t="shared" si="9"/>
        <v>58</v>
      </c>
      <c r="AP64" s="18" t="str">
        <f t="shared" si="10"/>
        <v>OK</v>
      </c>
      <c r="AQ64" s="18" t="str">
        <f t="shared" si="11"/>
        <v>OK</v>
      </c>
      <c r="AR64" s="18" t="str">
        <f t="shared" si="4"/>
        <v>OK</v>
      </c>
      <c r="AS64" s="18" t="str">
        <f t="shared" si="12"/>
        <v>OK</v>
      </c>
      <c r="AT64" s="18" t="str">
        <f t="shared" si="13"/>
        <v>OK</v>
      </c>
      <c r="AU64" s="18" t="str">
        <f t="shared" si="14"/>
        <v>OK</v>
      </c>
      <c r="AV64" s="22" t="str">
        <f t="shared" si="7"/>
        <v>OK</v>
      </c>
      <c r="AW64" s="23" t="str">
        <f t="shared" si="15"/>
        <v>OK</v>
      </c>
    </row>
    <row r="65" spans="1:49" ht="15">
      <c r="A65" s="58">
        <v>59</v>
      </c>
      <c r="B65" s="31" t="s">
        <v>28</v>
      </c>
      <c r="C65" s="24">
        <v>1</v>
      </c>
      <c r="D65" s="16">
        <v>0</v>
      </c>
      <c r="E65" s="24">
        <v>0</v>
      </c>
      <c r="F65" s="39">
        <v>1</v>
      </c>
      <c r="G65" s="32">
        <v>1</v>
      </c>
      <c r="H65" s="38">
        <v>1</v>
      </c>
      <c r="I65" s="32">
        <v>1</v>
      </c>
      <c r="J65" s="39">
        <v>1</v>
      </c>
      <c r="K65" s="32">
        <v>1</v>
      </c>
      <c r="L65" s="39">
        <v>1</v>
      </c>
      <c r="M65" s="32">
        <v>0</v>
      </c>
      <c r="N65" s="16">
        <v>0</v>
      </c>
      <c r="O65" s="42">
        <v>0</v>
      </c>
      <c r="P65" s="48">
        <v>0</v>
      </c>
      <c r="Q65" s="38">
        <v>1</v>
      </c>
      <c r="R65" s="48">
        <v>1</v>
      </c>
      <c r="S65" s="50">
        <v>1</v>
      </c>
      <c r="T65" s="38">
        <v>0</v>
      </c>
      <c r="U65" s="48">
        <v>0</v>
      </c>
      <c r="V65" s="50">
        <v>0</v>
      </c>
      <c r="W65" s="16">
        <v>0</v>
      </c>
      <c r="X65" s="38">
        <v>0</v>
      </c>
      <c r="Y65" s="32">
        <v>1</v>
      </c>
      <c r="Z65" s="50">
        <v>1</v>
      </c>
      <c r="AA65" s="17">
        <v>0</v>
      </c>
      <c r="AB65" s="24">
        <v>0</v>
      </c>
      <c r="AC65" s="50">
        <v>0</v>
      </c>
      <c r="AD65" s="17">
        <v>1</v>
      </c>
      <c r="AE65" s="24">
        <v>0</v>
      </c>
      <c r="AF65" s="50">
        <v>1</v>
      </c>
      <c r="AG65" s="50">
        <v>1</v>
      </c>
      <c r="AH65" s="50">
        <v>1</v>
      </c>
      <c r="AI65" s="53">
        <v>1</v>
      </c>
      <c r="AJ65" s="24">
        <v>1</v>
      </c>
      <c r="AK65" s="50">
        <v>1</v>
      </c>
      <c r="AL65" s="16">
        <v>0</v>
      </c>
      <c r="AM65" s="1"/>
      <c r="AN65" s="21" t="str">
        <f t="shared" si="16"/>
        <v>Finished</v>
      </c>
      <c r="AO65" s="18">
        <f t="shared" si="9"/>
        <v>59</v>
      </c>
      <c r="AP65" s="18" t="str">
        <f t="shared" si="10"/>
        <v>OK</v>
      </c>
      <c r="AQ65" s="18" t="str">
        <f t="shared" si="11"/>
        <v>OK</v>
      </c>
      <c r="AR65" s="18" t="str">
        <f t="shared" si="4"/>
        <v>OK</v>
      </c>
      <c r="AS65" s="18" t="str">
        <f t="shared" si="12"/>
        <v>OK</v>
      </c>
      <c r="AT65" s="18" t="str">
        <f t="shared" si="13"/>
        <v>OK</v>
      </c>
      <c r="AU65" s="18" t="str">
        <f t="shared" si="14"/>
        <v>OK</v>
      </c>
      <c r="AV65" s="22" t="str">
        <f t="shared" si="7"/>
        <v>OK</v>
      </c>
      <c r="AW65" s="23" t="str">
        <f t="shared" si="15"/>
        <v>OK</v>
      </c>
    </row>
    <row r="66" spans="1:49" ht="15">
      <c r="A66" s="58">
        <v>60</v>
      </c>
      <c r="B66" s="31" t="s">
        <v>29</v>
      </c>
      <c r="C66" s="24">
        <v>1</v>
      </c>
      <c r="D66" s="16">
        <v>0</v>
      </c>
      <c r="E66" s="24">
        <v>1</v>
      </c>
      <c r="F66" s="39">
        <v>0</v>
      </c>
      <c r="G66" s="32">
        <v>0</v>
      </c>
      <c r="H66" s="38">
        <v>0</v>
      </c>
      <c r="I66" s="32">
        <v>0</v>
      </c>
      <c r="J66" s="39">
        <v>0</v>
      </c>
      <c r="K66" s="32">
        <v>0</v>
      </c>
      <c r="L66" s="39">
        <v>0</v>
      </c>
      <c r="M66" s="32">
        <v>0</v>
      </c>
      <c r="N66" s="16">
        <v>0</v>
      </c>
      <c r="O66" s="42">
        <v>0</v>
      </c>
      <c r="P66" s="48">
        <v>0</v>
      </c>
      <c r="Q66" s="38">
        <v>0</v>
      </c>
      <c r="R66" s="48">
        <v>0</v>
      </c>
      <c r="S66" s="50">
        <v>1</v>
      </c>
      <c r="T66" s="38">
        <v>1</v>
      </c>
      <c r="U66" s="48">
        <v>1</v>
      </c>
      <c r="V66" s="50">
        <v>0</v>
      </c>
      <c r="W66" s="16">
        <v>0</v>
      </c>
      <c r="X66" s="38">
        <v>0</v>
      </c>
      <c r="Y66" s="32">
        <v>0</v>
      </c>
      <c r="Z66" s="50">
        <v>1</v>
      </c>
      <c r="AA66" s="17">
        <v>1</v>
      </c>
      <c r="AB66" s="24">
        <v>0</v>
      </c>
      <c r="AC66" s="50">
        <v>0</v>
      </c>
      <c r="AD66" s="17">
        <v>1</v>
      </c>
      <c r="AE66" s="24">
        <v>0</v>
      </c>
      <c r="AF66" s="50">
        <v>0</v>
      </c>
      <c r="AG66" s="50">
        <v>1</v>
      </c>
      <c r="AH66" s="50">
        <v>1</v>
      </c>
      <c r="AI66" s="53">
        <v>1</v>
      </c>
      <c r="AJ66" s="24">
        <v>0</v>
      </c>
      <c r="AK66" s="50">
        <v>1</v>
      </c>
      <c r="AL66" s="16">
        <v>0</v>
      </c>
      <c r="AM66" s="1"/>
      <c r="AN66" s="21" t="str">
        <f t="shared" si="16"/>
        <v>Finished</v>
      </c>
      <c r="AO66" s="18">
        <f t="shared" si="9"/>
        <v>60</v>
      </c>
      <c r="AP66" s="18" t="str">
        <f t="shared" si="10"/>
        <v>OK</v>
      </c>
      <c r="AQ66" s="18" t="str">
        <f t="shared" si="11"/>
        <v>OK</v>
      </c>
      <c r="AR66" s="18" t="str">
        <f t="shared" si="4"/>
        <v>OK</v>
      </c>
      <c r="AS66" s="18" t="str">
        <f t="shared" si="12"/>
        <v>OK</v>
      </c>
      <c r="AT66" s="18" t="str">
        <f t="shared" si="13"/>
        <v>OK</v>
      </c>
      <c r="AU66" s="18" t="str">
        <f t="shared" si="14"/>
        <v>OK</v>
      </c>
      <c r="AV66" s="22" t="str">
        <f t="shared" si="7"/>
        <v>OK</v>
      </c>
      <c r="AW66" s="23" t="str">
        <f t="shared" si="15"/>
        <v>OK</v>
      </c>
    </row>
    <row r="67" spans="1:49" ht="15">
      <c r="A67" s="58">
        <v>61</v>
      </c>
      <c r="B67" s="31" t="s">
        <v>30</v>
      </c>
      <c r="C67" s="24">
        <v>1</v>
      </c>
      <c r="D67" s="16">
        <v>0</v>
      </c>
      <c r="E67" s="24">
        <v>1</v>
      </c>
      <c r="F67" s="39">
        <v>0</v>
      </c>
      <c r="G67" s="32">
        <v>0</v>
      </c>
      <c r="H67" s="38">
        <v>0</v>
      </c>
      <c r="I67" s="32">
        <v>0</v>
      </c>
      <c r="J67" s="39">
        <v>0</v>
      </c>
      <c r="K67" s="32">
        <v>0</v>
      </c>
      <c r="L67" s="39">
        <v>0</v>
      </c>
      <c r="M67" s="32">
        <v>0</v>
      </c>
      <c r="N67" s="16">
        <v>0</v>
      </c>
      <c r="O67" s="42">
        <v>0</v>
      </c>
      <c r="P67" s="48">
        <v>0</v>
      </c>
      <c r="Q67" s="38">
        <v>0</v>
      </c>
      <c r="R67" s="48">
        <v>0</v>
      </c>
      <c r="S67" s="50">
        <v>1</v>
      </c>
      <c r="T67" s="38">
        <v>1</v>
      </c>
      <c r="U67" s="48">
        <v>1</v>
      </c>
      <c r="V67" s="50">
        <v>0</v>
      </c>
      <c r="W67" s="16">
        <v>0</v>
      </c>
      <c r="X67" s="38">
        <v>0</v>
      </c>
      <c r="Y67" s="32">
        <v>0</v>
      </c>
      <c r="Z67" s="50">
        <v>0</v>
      </c>
      <c r="AA67" s="17">
        <v>1</v>
      </c>
      <c r="AB67" s="24">
        <v>0</v>
      </c>
      <c r="AC67" s="50">
        <v>1</v>
      </c>
      <c r="AD67" s="17">
        <v>1</v>
      </c>
      <c r="AE67" s="24">
        <v>0</v>
      </c>
      <c r="AF67" s="50">
        <v>0</v>
      </c>
      <c r="AG67" s="50">
        <v>1</v>
      </c>
      <c r="AH67" s="50">
        <v>1</v>
      </c>
      <c r="AI67" s="53">
        <v>1</v>
      </c>
      <c r="AJ67" s="24">
        <v>0</v>
      </c>
      <c r="AK67" s="50">
        <v>1</v>
      </c>
      <c r="AL67" s="16">
        <v>0</v>
      </c>
      <c r="AM67" s="1"/>
      <c r="AN67" s="21" t="str">
        <f t="shared" si="16"/>
        <v>Finished</v>
      </c>
      <c r="AO67" s="18">
        <f t="shared" si="9"/>
        <v>61</v>
      </c>
      <c r="AP67" s="18" t="str">
        <f t="shared" si="10"/>
        <v>OK</v>
      </c>
      <c r="AQ67" s="18" t="str">
        <f t="shared" si="11"/>
        <v>OK</v>
      </c>
      <c r="AR67" s="18" t="str">
        <f t="shared" si="4"/>
        <v>OK</v>
      </c>
      <c r="AS67" s="18" t="str">
        <f t="shared" si="12"/>
        <v>OK</v>
      </c>
      <c r="AT67" s="18" t="str">
        <f t="shared" si="13"/>
        <v>OK</v>
      </c>
      <c r="AU67" s="18" t="str">
        <f t="shared" si="14"/>
        <v>OK</v>
      </c>
      <c r="AV67" s="22" t="str">
        <f t="shared" si="7"/>
        <v>OK</v>
      </c>
      <c r="AW67" s="23" t="str">
        <f t="shared" si="15"/>
        <v>OK</v>
      </c>
    </row>
    <row r="68" spans="1:49" ht="15">
      <c r="A68" s="58">
        <v>62</v>
      </c>
      <c r="B68" s="31" t="s">
        <v>31</v>
      </c>
      <c r="C68" s="24">
        <v>1</v>
      </c>
      <c r="D68" s="16">
        <v>0</v>
      </c>
      <c r="E68" s="24">
        <v>0</v>
      </c>
      <c r="F68" s="39">
        <v>1</v>
      </c>
      <c r="G68" s="32">
        <v>1</v>
      </c>
      <c r="H68" s="38">
        <v>1</v>
      </c>
      <c r="I68" s="32">
        <v>1</v>
      </c>
      <c r="J68" s="39">
        <v>1</v>
      </c>
      <c r="K68" s="32">
        <v>1</v>
      </c>
      <c r="L68" s="39">
        <v>1</v>
      </c>
      <c r="M68" s="32">
        <v>0</v>
      </c>
      <c r="N68" s="16">
        <v>0</v>
      </c>
      <c r="O68" s="42">
        <v>0</v>
      </c>
      <c r="P68" s="48">
        <v>0</v>
      </c>
      <c r="Q68" s="38">
        <v>0</v>
      </c>
      <c r="R68" s="48">
        <v>1</v>
      </c>
      <c r="S68" s="50">
        <v>1</v>
      </c>
      <c r="T68" s="38">
        <v>0</v>
      </c>
      <c r="U68" s="48">
        <v>0</v>
      </c>
      <c r="V68" s="50">
        <v>0</v>
      </c>
      <c r="W68" s="16">
        <v>0</v>
      </c>
      <c r="X68" s="38">
        <v>0</v>
      </c>
      <c r="Y68" s="32">
        <v>0</v>
      </c>
      <c r="Z68" s="50">
        <v>0</v>
      </c>
      <c r="AA68" s="17">
        <v>1</v>
      </c>
      <c r="AB68" s="24">
        <v>0</v>
      </c>
      <c r="AC68" s="50">
        <v>0</v>
      </c>
      <c r="AD68" s="17">
        <v>1</v>
      </c>
      <c r="AE68" s="24">
        <v>0</v>
      </c>
      <c r="AF68" s="50">
        <v>1</v>
      </c>
      <c r="AG68" s="50">
        <v>1</v>
      </c>
      <c r="AH68" s="50">
        <v>1</v>
      </c>
      <c r="AI68" s="53">
        <v>0</v>
      </c>
      <c r="AJ68" s="24">
        <v>0</v>
      </c>
      <c r="AK68" s="50">
        <v>1</v>
      </c>
      <c r="AL68" s="16">
        <v>0</v>
      </c>
      <c r="AM68" s="1"/>
      <c r="AN68" s="21" t="str">
        <f t="shared" si="16"/>
        <v>Finished</v>
      </c>
      <c r="AO68" s="18">
        <f t="shared" si="9"/>
        <v>62</v>
      </c>
      <c r="AP68" s="18" t="str">
        <f t="shared" si="10"/>
        <v>OK</v>
      </c>
      <c r="AQ68" s="18" t="str">
        <f t="shared" si="11"/>
        <v>OK</v>
      </c>
      <c r="AR68" s="18" t="str">
        <f t="shared" si="4"/>
        <v>OK</v>
      </c>
      <c r="AS68" s="18" t="str">
        <f t="shared" si="12"/>
        <v>OK</v>
      </c>
      <c r="AT68" s="18" t="str">
        <f t="shared" si="13"/>
        <v>OK</v>
      </c>
      <c r="AU68" s="18" t="str">
        <f t="shared" si="14"/>
        <v>OK</v>
      </c>
      <c r="AV68" s="22" t="str">
        <f t="shared" si="7"/>
        <v>OK</v>
      </c>
      <c r="AW68" s="23" t="str">
        <f t="shared" si="15"/>
        <v>OK</v>
      </c>
    </row>
    <row r="69" spans="1:49" ht="15">
      <c r="A69" s="58">
        <v>63</v>
      </c>
      <c r="B69" s="31" t="s">
        <v>32</v>
      </c>
      <c r="C69" s="24">
        <v>1</v>
      </c>
      <c r="D69" s="16">
        <v>0</v>
      </c>
      <c r="E69" s="24">
        <v>1</v>
      </c>
      <c r="F69" s="39">
        <v>0</v>
      </c>
      <c r="G69" s="32">
        <v>0</v>
      </c>
      <c r="H69" s="38">
        <v>0</v>
      </c>
      <c r="I69" s="32">
        <v>0</v>
      </c>
      <c r="J69" s="39">
        <v>0</v>
      </c>
      <c r="K69" s="32">
        <v>0</v>
      </c>
      <c r="L69" s="39">
        <v>0</v>
      </c>
      <c r="M69" s="32">
        <v>0</v>
      </c>
      <c r="N69" s="16">
        <v>0</v>
      </c>
      <c r="O69" s="42">
        <v>0</v>
      </c>
      <c r="P69" s="48">
        <v>0</v>
      </c>
      <c r="Q69" s="38">
        <v>1</v>
      </c>
      <c r="R69" s="48">
        <v>1</v>
      </c>
      <c r="S69" s="50">
        <v>1</v>
      </c>
      <c r="T69" s="38">
        <v>0</v>
      </c>
      <c r="U69" s="48">
        <v>0</v>
      </c>
      <c r="V69" s="50">
        <v>0</v>
      </c>
      <c r="W69" s="16">
        <v>0</v>
      </c>
      <c r="X69" s="38">
        <v>0</v>
      </c>
      <c r="Y69" s="32">
        <v>1</v>
      </c>
      <c r="Z69" s="50">
        <v>1</v>
      </c>
      <c r="AA69" s="17">
        <v>0</v>
      </c>
      <c r="AB69" s="24">
        <v>0</v>
      </c>
      <c r="AC69" s="50">
        <v>0</v>
      </c>
      <c r="AD69" s="17">
        <v>1</v>
      </c>
      <c r="AE69" s="24">
        <v>0</v>
      </c>
      <c r="AF69" s="50">
        <v>1</v>
      </c>
      <c r="AG69" s="50">
        <v>1</v>
      </c>
      <c r="AH69" s="50">
        <v>0</v>
      </c>
      <c r="AI69" s="53">
        <v>0</v>
      </c>
      <c r="AJ69" s="24">
        <v>0</v>
      </c>
      <c r="AK69" s="50">
        <v>1</v>
      </c>
      <c r="AL69" s="16">
        <v>0</v>
      </c>
      <c r="AM69" s="1"/>
      <c r="AN69" s="21" t="str">
        <f t="shared" si="16"/>
        <v>Finished</v>
      </c>
      <c r="AO69" s="18">
        <f t="shared" si="9"/>
        <v>63</v>
      </c>
      <c r="AP69" s="18" t="str">
        <f t="shared" si="10"/>
        <v>OK</v>
      </c>
      <c r="AQ69" s="18" t="str">
        <f t="shared" si="11"/>
        <v>OK</v>
      </c>
      <c r="AR69" s="18" t="str">
        <f t="shared" si="4"/>
        <v>OK</v>
      </c>
      <c r="AS69" s="18" t="str">
        <f t="shared" si="12"/>
        <v>OK</v>
      </c>
      <c r="AT69" s="18" t="str">
        <f t="shared" si="13"/>
        <v>OK</v>
      </c>
      <c r="AU69" s="18" t="str">
        <f t="shared" si="14"/>
        <v>OK</v>
      </c>
      <c r="AV69" s="22" t="str">
        <f t="shared" si="7"/>
        <v>OK</v>
      </c>
      <c r="AW69" s="23" t="str">
        <f t="shared" si="15"/>
        <v>OK</v>
      </c>
    </row>
    <row r="70" spans="1:49" ht="15">
      <c r="A70" s="58">
        <v>64</v>
      </c>
      <c r="B70" s="31" t="s">
        <v>33</v>
      </c>
      <c r="C70" s="24">
        <v>1</v>
      </c>
      <c r="D70" s="16">
        <v>0</v>
      </c>
      <c r="E70" s="24">
        <v>1</v>
      </c>
      <c r="F70" s="39">
        <v>0</v>
      </c>
      <c r="G70" s="32">
        <v>0</v>
      </c>
      <c r="H70" s="38">
        <v>0</v>
      </c>
      <c r="I70" s="32">
        <v>0</v>
      </c>
      <c r="J70" s="39">
        <v>0</v>
      </c>
      <c r="K70" s="32">
        <v>0</v>
      </c>
      <c r="L70" s="39">
        <v>0</v>
      </c>
      <c r="M70" s="32">
        <v>0</v>
      </c>
      <c r="N70" s="16">
        <v>0</v>
      </c>
      <c r="O70" s="42">
        <v>0</v>
      </c>
      <c r="P70" s="48">
        <v>0</v>
      </c>
      <c r="Q70" s="38">
        <v>0</v>
      </c>
      <c r="R70" s="48">
        <v>0</v>
      </c>
      <c r="S70" s="50">
        <v>1</v>
      </c>
      <c r="T70" s="38">
        <v>1</v>
      </c>
      <c r="U70" s="48">
        <v>1</v>
      </c>
      <c r="V70" s="50">
        <v>0</v>
      </c>
      <c r="W70" s="16">
        <v>0</v>
      </c>
      <c r="X70" s="38">
        <v>0</v>
      </c>
      <c r="Y70" s="32">
        <v>0</v>
      </c>
      <c r="Z70" s="50">
        <v>0</v>
      </c>
      <c r="AA70" s="17">
        <v>1</v>
      </c>
      <c r="AB70" s="24">
        <v>0</v>
      </c>
      <c r="AC70" s="50">
        <v>0</v>
      </c>
      <c r="AD70" s="17">
        <v>1</v>
      </c>
      <c r="AE70" s="24">
        <v>0</v>
      </c>
      <c r="AF70" s="50">
        <v>1</v>
      </c>
      <c r="AG70" s="50">
        <v>1</v>
      </c>
      <c r="AH70" s="50">
        <v>1</v>
      </c>
      <c r="AI70" s="53">
        <v>0</v>
      </c>
      <c r="AJ70" s="24">
        <v>0</v>
      </c>
      <c r="AK70" s="50">
        <v>1</v>
      </c>
      <c r="AL70" s="16">
        <v>0</v>
      </c>
      <c r="AM70" s="1"/>
      <c r="AN70" s="21" t="str">
        <f t="shared" si="16"/>
        <v>Finished</v>
      </c>
      <c r="AO70" s="18">
        <f t="shared" si="9"/>
        <v>64</v>
      </c>
      <c r="AP70" s="18" t="str">
        <f t="shared" si="10"/>
        <v>OK</v>
      </c>
      <c r="AQ70" s="18" t="str">
        <f t="shared" si="11"/>
        <v>OK</v>
      </c>
      <c r="AR70" s="18" t="str">
        <f t="shared" si="4"/>
        <v>OK</v>
      </c>
      <c r="AS70" s="18" t="str">
        <f t="shared" si="12"/>
        <v>OK</v>
      </c>
      <c r="AT70" s="18" t="str">
        <f t="shared" si="13"/>
        <v>OK</v>
      </c>
      <c r="AU70" s="18" t="str">
        <f t="shared" si="14"/>
        <v>OK</v>
      </c>
      <c r="AV70" s="22" t="str">
        <f t="shared" si="7"/>
        <v>OK</v>
      </c>
      <c r="AW70" s="23" t="str">
        <f t="shared" si="15"/>
        <v>OK</v>
      </c>
    </row>
    <row r="71" spans="1:49" ht="15">
      <c r="A71" s="58">
        <v>65</v>
      </c>
      <c r="B71" s="31" t="s">
        <v>34</v>
      </c>
      <c r="C71" s="24">
        <v>1</v>
      </c>
      <c r="D71" s="16">
        <v>0</v>
      </c>
      <c r="E71" s="24">
        <v>0</v>
      </c>
      <c r="F71" s="39">
        <v>1</v>
      </c>
      <c r="G71" s="32">
        <v>1</v>
      </c>
      <c r="H71" s="38">
        <v>1</v>
      </c>
      <c r="I71" s="32">
        <v>1</v>
      </c>
      <c r="J71" s="39">
        <v>1</v>
      </c>
      <c r="K71" s="32">
        <v>0</v>
      </c>
      <c r="L71" s="39">
        <v>1</v>
      </c>
      <c r="M71" s="32">
        <v>0</v>
      </c>
      <c r="N71" s="16">
        <v>0</v>
      </c>
      <c r="O71" s="42">
        <v>0</v>
      </c>
      <c r="P71" s="48">
        <v>0</v>
      </c>
      <c r="Q71" s="38">
        <v>0</v>
      </c>
      <c r="R71" s="48">
        <v>0</v>
      </c>
      <c r="S71" s="50">
        <v>1</v>
      </c>
      <c r="T71" s="38">
        <v>1</v>
      </c>
      <c r="U71" s="48">
        <v>1</v>
      </c>
      <c r="V71" s="50">
        <v>0</v>
      </c>
      <c r="W71" s="16">
        <v>0</v>
      </c>
      <c r="X71" s="38">
        <v>0</v>
      </c>
      <c r="Y71" s="32">
        <v>0</v>
      </c>
      <c r="Z71" s="50">
        <v>0</v>
      </c>
      <c r="AA71" s="17">
        <v>1</v>
      </c>
      <c r="AB71" s="24">
        <v>0</v>
      </c>
      <c r="AC71" s="50">
        <v>0</v>
      </c>
      <c r="AD71" s="17">
        <v>1</v>
      </c>
      <c r="AE71" s="24">
        <v>0</v>
      </c>
      <c r="AF71" s="50">
        <v>1</v>
      </c>
      <c r="AG71" s="50">
        <v>1</v>
      </c>
      <c r="AH71" s="50">
        <v>0</v>
      </c>
      <c r="AI71" s="53">
        <v>0</v>
      </c>
      <c r="AJ71" s="24">
        <v>0</v>
      </c>
      <c r="AK71" s="50">
        <v>1</v>
      </c>
      <c r="AL71" s="16">
        <v>0</v>
      </c>
      <c r="AM71" s="1"/>
      <c r="AN71" s="21" t="str">
        <f t="shared" ref="AN71:AN106" si="17">IF(AND(AND(AP71="OK",AQ71="OK",AR71="OK",AS71="OK"),AND(AT71="OK",AU71="OK",AV71="OK",AW71="OK")),"Finished",IF(AND(AND(AP71="N",AQ71="N",AR71="N",AS71="N"),AND(AT71="N",AU71="N",AV71="N",AW71="N")),"N/A","Unfinished"))</f>
        <v>Finished</v>
      </c>
      <c r="AO71" s="18">
        <f t="shared" si="9"/>
        <v>65</v>
      </c>
      <c r="AP71" s="18" t="str">
        <f t="shared" si="10"/>
        <v>OK</v>
      </c>
      <c r="AQ71" s="18" t="str">
        <f t="shared" si="11"/>
        <v>OK</v>
      </c>
      <c r="AR71" s="18" t="str">
        <f t="shared" si="4"/>
        <v>OK</v>
      </c>
      <c r="AS71" s="18" t="str">
        <f t="shared" si="12"/>
        <v>OK</v>
      </c>
      <c r="AT71" s="18" t="str">
        <f t="shared" si="13"/>
        <v>OK</v>
      </c>
      <c r="AU71" s="18" t="str">
        <f t="shared" si="14"/>
        <v>OK</v>
      </c>
      <c r="AV71" s="22" t="str">
        <f t="shared" si="7"/>
        <v>OK</v>
      </c>
      <c r="AW71" s="23" t="str">
        <f t="shared" si="15"/>
        <v>OK</v>
      </c>
    </row>
    <row r="72" spans="1:49" ht="15">
      <c r="A72" s="58">
        <v>66</v>
      </c>
      <c r="B72" s="31" t="s">
        <v>35</v>
      </c>
      <c r="C72" s="24">
        <v>1</v>
      </c>
      <c r="D72" s="16">
        <v>0</v>
      </c>
      <c r="E72" s="24">
        <v>1</v>
      </c>
      <c r="F72" s="39">
        <v>0</v>
      </c>
      <c r="G72" s="32">
        <v>0</v>
      </c>
      <c r="H72" s="38">
        <v>0</v>
      </c>
      <c r="I72" s="32">
        <v>0</v>
      </c>
      <c r="J72" s="39">
        <v>0</v>
      </c>
      <c r="K72" s="32">
        <v>0</v>
      </c>
      <c r="L72" s="39">
        <v>0</v>
      </c>
      <c r="M72" s="32">
        <v>0</v>
      </c>
      <c r="N72" s="16">
        <v>0</v>
      </c>
      <c r="O72" s="42">
        <v>0</v>
      </c>
      <c r="P72" s="48">
        <v>0</v>
      </c>
      <c r="Q72" s="38">
        <v>0</v>
      </c>
      <c r="R72" s="48">
        <v>1</v>
      </c>
      <c r="S72" s="50">
        <v>1</v>
      </c>
      <c r="T72" s="38">
        <v>1</v>
      </c>
      <c r="U72" s="48">
        <v>0</v>
      </c>
      <c r="V72" s="50">
        <v>0</v>
      </c>
      <c r="W72" s="16">
        <v>0</v>
      </c>
      <c r="X72" s="38">
        <v>0</v>
      </c>
      <c r="Y72" s="32">
        <v>0</v>
      </c>
      <c r="Z72" s="50">
        <v>1</v>
      </c>
      <c r="AA72" s="17">
        <v>1</v>
      </c>
      <c r="AB72" s="24">
        <v>0</v>
      </c>
      <c r="AC72" s="50">
        <v>1</v>
      </c>
      <c r="AD72" s="17">
        <v>1</v>
      </c>
      <c r="AE72" s="24">
        <v>0</v>
      </c>
      <c r="AF72" s="50">
        <v>0</v>
      </c>
      <c r="AG72" s="50">
        <v>0</v>
      </c>
      <c r="AH72" s="50">
        <v>1</v>
      </c>
      <c r="AI72" s="53">
        <v>1</v>
      </c>
      <c r="AJ72" s="24">
        <v>0</v>
      </c>
      <c r="AK72" s="50">
        <v>1</v>
      </c>
      <c r="AL72" s="16">
        <v>0</v>
      </c>
      <c r="AM72" s="1"/>
      <c r="AN72" s="21" t="str">
        <f t="shared" si="17"/>
        <v>Finished</v>
      </c>
      <c r="AO72" s="18">
        <f t="shared" si="9"/>
        <v>66</v>
      </c>
      <c r="AP72" s="18" t="str">
        <f t="shared" si="10"/>
        <v>OK</v>
      </c>
      <c r="AQ72" s="18" t="str">
        <f t="shared" si="11"/>
        <v>OK</v>
      </c>
      <c r="AR72" s="18" t="str">
        <f t="shared" ref="AR72:AR106" si="18">IF(AND(OR(E72=1,SUM(F72:N72)&gt;=3),OR(AND(F72=1,(SUM(G72:N72)&gt;0)),AND(F72=0,(SUM(G72:N72)=0)))),"OK","N")</f>
        <v>OK</v>
      </c>
      <c r="AS72" s="18" t="str">
        <f t="shared" si="12"/>
        <v>OK</v>
      </c>
      <c r="AT72" s="18" t="str">
        <f t="shared" si="13"/>
        <v>OK</v>
      </c>
      <c r="AU72" s="18" t="str">
        <f t="shared" si="14"/>
        <v>OK</v>
      </c>
      <c r="AV72" s="22" t="str">
        <f t="shared" ref="AV72:AV106" si="19">IF(SUM(AE72:AI72)&gt;0,(IF(OR((AE72+ABS(AF72-AE72)+ABS(AG72-AF72)+ABS(AH72-AG72)+ABS(AI72-AH72)+AI72)=2,(AE72+ABS(AF72-AE72)+ABS(AG72-AF72)+ABS(AH72-AG72)+ABS(AI72-AH72)+AI72)=0),"OK","N")),"N")</f>
        <v>OK</v>
      </c>
      <c r="AW72" s="23" t="str">
        <f t="shared" si="15"/>
        <v>OK</v>
      </c>
    </row>
    <row r="73" spans="1:49" ht="15">
      <c r="A73" s="58">
        <v>67</v>
      </c>
      <c r="B73" s="31" t="s">
        <v>36</v>
      </c>
      <c r="C73" s="24">
        <v>1</v>
      </c>
      <c r="D73" s="16">
        <v>0</v>
      </c>
      <c r="E73" s="24">
        <v>1</v>
      </c>
      <c r="F73" s="39">
        <v>0</v>
      </c>
      <c r="G73" s="32">
        <v>0</v>
      </c>
      <c r="H73" s="38">
        <v>0</v>
      </c>
      <c r="I73" s="32">
        <v>0</v>
      </c>
      <c r="J73" s="39">
        <v>0</v>
      </c>
      <c r="K73" s="32">
        <v>0</v>
      </c>
      <c r="L73" s="39">
        <v>0</v>
      </c>
      <c r="M73" s="32">
        <v>0</v>
      </c>
      <c r="N73" s="16">
        <v>0</v>
      </c>
      <c r="O73" s="42">
        <v>0</v>
      </c>
      <c r="P73" s="48">
        <v>0</v>
      </c>
      <c r="Q73" s="38">
        <v>0</v>
      </c>
      <c r="R73" s="48">
        <v>0</v>
      </c>
      <c r="S73" s="50">
        <v>1</v>
      </c>
      <c r="T73" s="38">
        <v>1</v>
      </c>
      <c r="U73" s="48">
        <v>0</v>
      </c>
      <c r="V73" s="50">
        <v>0</v>
      </c>
      <c r="W73" s="16">
        <v>0</v>
      </c>
      <c r="X73" s="38">
        <v>1</v>
      </c>
      <c r="Y73" s="32">
        <v>1</v>
      </c>
      <c r="Z73" s="50">
        <v>1</v>
      </c>
      <c r="AA73" s="17">
        <v>0</v>
      </c>
      <c r="AB73" s="24">
        <v>0</v>
      </c>
      <c r="AC73" s="50">
        <v>1</v>
      </c>
      <c r="AD73" s="17">
        <v>1</v>
      </c>
      <c r="AE73" s="24">
        <v>1</v>
      </c>
      <c r="AF73" s="50">
        <v>1</v>
      </c>
      <c r="AG73" s="50">
        <v>0</v>
      </c>
      <c r="AH73" s="50">
        <v>0</v>
      </c>
      <c r="AI73" s="53">
        <v>0</v>
      </c>
      <c r="AJ73" s="24">
        <v>0</v>
      </c>
      <c r="AK73" s="50">
        <v>1</v>
      </c>
      <c r="AL73" s="16">
        <v>1</v>
      </c>
      <c r="AM73" s="1"/>
      <c r="AN73" s="21" t="str">
        <f t="shared" si="17"/>
        <v>Finished</v>
      </c>
      <c r="AO73" s="18">
        <f t="shared" ref="AO73:AO106" si="20">IF(A73=0,"N",A73)</f>
        <v>67</v>
      </c>
      <c r="AP73" s="18" t="str">
        <f t="shared" ref="AP73:AP106" si="21">IF(ISBLANK(B73),"N","OK")</f>
        <v>OK</v>
      </c>
      <c r="AQ73" s="18" t="str">
        <f t="shared" ref="AQ73:AQ106" si="22">IF((C73+D73)=0,"N","OK")</f>
        <v>OK</v>
      </c>
      <c r="AR73" s="18" t="str">
        <f t="shared" si="18"/>
        <v>OK</v>
      </c>
      <c r="AS73" s="18" t="str">
        <f t="shared" ref="AS73:AS106" si="23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OK</v>
      </c>
      <c r="AT73" s="18" t="str">
        <f t="shared" ref="AT73:AT106" si="24">IF(SUM(X73:AA73)&gt;0,"OK","N")</f>
        <v>OK</v>
      </c>
      <c r="AU73" s="18" t="str">
        <f t="shared" ref="AU73:AU106" si="25">IF(SUM(AB73:AD73)&gt;0,"OK","N")</f>
        <v>OK</v>
      </c>
      <c r="AV73" s="22" t="str">
        <f t="shared" si="19"/>
        <v>OK</v>
      </c>
      <c r="AW73" s="23" t="str">
        <f t="shared" ref="AW73:AW106" si="26">IF(SUM(AJ73:AL73)&gt;0,"OK","N")</f>
        <v>OK</v>
      </c>
    </row>
    <row r="74" spans="1:49" ht="15">
      <c r="A74" s="58">
        <v>68</v>
      </c>
      <c r="B74" s="31" t="s">
        <v>37</v>
      </c>
      <c r="C74" s="24">
        <v>1</v>
      </c>
      <c r="D74" s="16">
        <v>0</v>
      </c>
      <c r="E74" s="24">
        <v>1</v>
      </c>
      <c r="F74" s="39">
        <v>1</v>
      </c>
      <c r="G74" s="32">
        <v>0</v>
      </c>
      <c r="H74" s="38">
        <v>1</v>
      </c>
      <c r="I74" s="32">
        <v>0</v>
      </c>
      <c r="J74" s="39">
        <v>1</v>
      </c>
      <c r="K74" s="32">
        <v>0</v>
      </c>
      <c r="L74" s="39">
        <v>1</v>
      </c>
      <c r="M74" s="32">
        <v>0</v>
      </c>
      <c r="N74" s="16">
        <v>0</v>
      </c>
      <c r="O74" s="42">
        <v>0</v>
      </c>
      <c r="P74" s="48">
        <v>0</v>
      </c>
      <c r="Q74" s="38">
        <v>0</v>
      </c>
      <c r="R74" s="48">
        <v>0</v>
      </c>
      <c r="S74" s="50">
        <v>0</v>
      </c>
      <c r="T74" s="38">
        <v>1</v>
      </c>
      <c r="U74" s="48">
        <v>1</v>
      </c>
      <c r="V74" s="50">
        <v>1</v>
      </c>
      <c r="W74" s="16">
        <v>0</v>
      </c>
      <c r="X74" s="38">
        <v>0</v>
      </c>
      <c r="Y74" s="32">
        <v>0</v>
      </c>
      <c r="Z74" s="50">
        <v>0</v>
      </c>
      <c r="AA74" s="17">
        <v>1</v>
      </c>
      <c r="AB74" s="24">
        <v>1</v>
      </c>
      <c r="AC74" s="50">
        <v>1</v>
      </c>
      <c r="AD74" s="17">
        <v>1</v>
      </c>
      <c r="AE74" s="24">
        <v>0</v>
      </c>
      <c r="AF74" s="50">
        <v>1</v>
      </c>
      <c r="AG74" s="50">
        <v>0</v>
      </c>
      <c r="AH74" s="50">
        <v>0</v>
      </c>
      <c r="AI74" s="53">
        <v>0</v>
      </c>
      <c r="AJ74" s="24">
        <v>0</v>
      </c>
      <c r="AK74" s="50">
        <v>1</v>
      </c>
      <c r="AL74" s="16">
        <v>1</v>
      </c>
      <c r="AM74" s="1"/>
      <c r="AN74" s="21" t="str">
        <f t="shared" si="17"/>
        <v>Finished</v>
      </c>
      <c r="AO74" s="18">
        <f t="shared" si="20"/>
        <v>68</v>
      </c>
      <c r="AP74" s="18" t="str">
        <f t="shared" si="21"/>
        <v>OK</v>
      </c>
      <c r="AQ74" s="18" t="str">
        <f t="shared" si="22"/>
        <v>OK</v>
      </c>
      <c r="AR74" s="18" t="str">
        <f t="shared" si="18"/>
        <v>OK</v>
      </c>
      <c r="AS74" s="18" t="str">
        <f t="shared" si="23"/>
        <v>OK</v>
      </c>
      <c r="AT74" s="18" t="str">
        <f t="shared" si="24"/>
        <v>OK</v>
      </c>
      <c r="AU74" s="18" t="str">
        <f t="shared" si="25"/>
        <v>OK</v>
      </c>
      <c r="AV74" s="22" t="str">
        <f t="shared" si="19"/>
        <v>OK</v>
      </c>
      <c r="AW74" s="23" t="str">
        <f t="shared" si="26"/>
        <v>OK</v>
      </c>
    </row>
    <row r="75" spans="1:49" ht="15">
      <c r="A75" s="58">
        <v>69</v>
      </c>
      <c r="B75" s="31" t="s">
        <v>38</v>
      </c>
      <c r="C75" s="24">
        <v>1</v>
      </c>
      <c r="D75" s="16">
        <v>0</v>
      </c>
      <c r="E75" s="24">
        <v>1</v>
      </c>
      <c r="F75" s="39">
        <v>1</v>
      </c>
      <c r="G75" s="32">
        <v>0</v>
      </c>
      <c r="H75" s="38">
        <v>1</v>
      </c>
      <c r="I75" s="32">
        <v>0</v>
      </c>
      <c r="J75" s="39">
        <v>1</v>
      </c>
      <c r="K75" s="32">
        <v>1</v>
      </c>
      <c r="L75" s="39">
        <v>1</v>
      </c>
      <c r="M75" s="32">
        <v>0</v>
      </c>
      <c r="N75" s="16">
        <v>0</v>
      </c>
      <c r="O75" s="42">
        <v>0</v>
      </c>
      <c r="P75" s="48">
        <v>0</v>
      </c>
      <c r="Q75" s="38">
        <v>0</v>
      </c>
      <c r="R75" s="48">
        <v>0</v>
      </c>
      <c r="S75" s="50">
        <v>0</v>
      </c>
      <c r="T75" s="38">
        <v>1</v>
      </c>
      <c r="U75" s="48">
        <v>1</v>
      </c>
      <c r="V75" s="50">
        <v>1</v>
      </c>
      <c r="W75" s="16">
        <v>0</v>
      </c>
      <c r="X75" s="38">
        <v>0</v>
      </c>
      <c r="Y75" s="32">
        <v>0</v>
      </c>
      <c r="Z75" s="50">
        <v>0</v>
      </c>
      <c r="AA75" s="17">
        <v>1</v>
      </c>
      <c r="AB75" s="24">
        <v>1</v>
      </c>
      <c r="AC75" s="50">
        <v>1</v>
      </c>
      <c r="AD75" s="17">
        <v>0</v>
      </c>
      <c r="AE75" s="24">
        <v>0</v>
      </c>
      <c r="AF75" s="50">
        <v>1</v>
      </c>
      <c r="AG75" s="50">
        <v>0</v>
      </c>
      <c r="AH75" s="50">
        <v>0</v>
      </c>
      <c r="AI75" s="53">
        <v>0</v>
      </c>
      <c r="AJ75" s="24">
        <v>0</v>
      </c>
      <c r="AK75" s="50">
        <v>1</v>
      </c>
      <c r="AL75" s="16">
        <v>1</v>
      </c>
      <c r="AM75" s="1"/>
      <c r="AN75" s="21" t="str">
        <f t="shared" si="17"/>
        <v>Finished</v>
      </c>
      <c r="AO75" s="18">
        <f t="shared" si="20"/>
        <v>69</v>
      </c>
      <c r="AP75" s="18" t="str">
        <f t="shared" si="21"/>
        <v>OK</v>
      </c>
      <c r="AQ75" s="18" t="str">
        <f t="shared" si="22"/>
        <v>OK</v>
      </c>
      <c r="AR75" s="18" t="str">
        <f t="shared" si="18"/>
        <v>OK</v>
      </c>
      <c r="AS75" s="18" t="str">
        <f t="shared" si="23"/>
        <v>OK</v>
      </c>
      <c r="AT75" s="18" t="str">
        <f t="shared" si="24"/>
        <v>OK</v>
      </c>
      <c r="AU75" s="18" t="str">
        <f t="shared" si="25"/>
        <v>OK</v>
      </c>
      <c r="AV75" s="22" t="str">
        <f t="shared" si="19"/>
        <v>OK</v>
      </c>
      <c r="AW75" s="23" t="str">
        <f t="shared" si="26"/>
        <v>OK</v>
      </c>
    </row>
    <row r="76" spans="1:49" ht="15">
      <c r="A76" s="58">
        <v>70</v>
      </c>
      <c r="B76" s="31" t="s">
        <v>39</v>
      </c>
      <c r="C76" s="24">
        <v>1</v>
      </c>
      <c r="D76" s="16">
        <v>0</v>
      </c>
      <c r="E76" s="24">
        <v>1</v>
      </c>
      <c r="F76" s="39">
        <v>0</v>
      </c>
      <c r="G76" s="32">
        <v>0</v>
      </c>
      <c r="H76" s="38">
        <v>0</v>
      </c>
      <c r="I76" s="32">
        <v>0</v>
      </c>
      <c r="J76" s="39">
        <v>0</v>
      </c>
      <c r="K76" s="32">
        <v>0</v>
      </c>
      <c r="L76" s="39">
        <v>0</v>
      </c>
      <c r="M76" s="32">
        <v>0</v>
      </c>
      <c r="N76" s="16">
        <v>0</v>
      </c>
      <c r="O76" s="42">
        <v>0</v>
      </c>
      <c r="P76" s="48">
        <v>0</v>
      </c>
      <c r="Q76" s="38">
        <v>0</v>
      </c>
      <c r="R76" s="48">
        <v>1</v>
      </c>
      <c r="S76" s="50">
        <v>1</v>
      </c>
      <c r="T76" s="38">
        <v>0</v>
      </c>
      <c r="U76" s="48">
        <v>0</v>
      </c>
      <c r="V76" s="50">
        <v>0</v>
      </c>
      <c r="W76" s="16">
        <v>0</v>
      </c>
      <c r="X76" s="38">
        <v>0</v>
      </c>
      <c r="Y76" s="32">
        <v>1</v>
      </c>
      <c r="Z76" s="50">
        <v>1</v>
      </c>
      <c r="AA76" s="17">
        <v>1</v>
      </c>
      <c r="AB76" s="24">
        <v>0</v>
      </c>
      <c r="AC76" s="50">
        <v>1</v>
      </c>
      <c r="AD76" s="17">
        <v>1</v>
      </c>
      <c r="AE76" s="24">
        <v>0</v>
      </c>
      <c r="AF76" s="50">
        <v>1</v>
      </c>
      <c r="AG76" s="50">
        <v>1</v>
      </c>
      <c r="AH76" s="50">
        <v>0</v>
      </c>
      <c r="AI76" s="53">
        <v>0</v>
      </c>
      <c r="AJ76" s="24">
        <v>0</v>
      </c>
      <c r="AK76" s="50">
        <v>1</v>
      </c>
      <c r="AL76" s="16">
        <v>0</v>
      </c>
      <c r="AM76" s="1"/>
      <c r="AN76" s="21" t="str">
        <f t="shared" si="17"/>
        <v>Finished</v>
      </c>
      <c r="AO76" s="18">
        <f t="shared" si="20"/>
        <v>70</v>
      </c>
      <c r="AP76" s="18" t="str">
        <f t="shared" si="21"/>
        <v>OK</v>
      </c>
      <c r="AQ76" s="18" t="str">
        <f t="shared" si="22"/>
        <v>OK</v>
      </c>
      <c r="AR76" s="18" t="str">
        <f t="shared" si="18"/>
        <v>OK</v>
      </c>
      <c r="AS76" s="18" t="str">
        <f t="shared" si="23"/>
        <v>OK</v>
      </c>
      <c r="AT76" s="18" t="str">
        <f t="shared" si="24"/>
        <v>OK</v>
      </c>
      <c r="AU76" s="18" t="str">
        <f t="shared" si="25"/>
        <v>OK</v>
      </c>
      <c r="AV76" s="22" t="str">
        <f t="shared" si="19"/>
        <v>OK</v>
      </c>
      <c r="AW76" s="23" t="str">
        <f t="shared" si="26"/>
        <v>OK</v>
      </c>
    </row>
    <row r="77" spans="1:49" ht="15">
      <c r="A77" s="58">
        <v>71</v>
      </c>
      <c r="B77" s="31" t="s">
        <v>40</v>
      </c>
      <c r="C77" s="24">
        <v>1</v>
      </c>
      <c r="D77" s="16">
        <v>0</v>
      </c>
      <c r="E77" s="24">
        <v>1</v>
      </c>
      <c r="F77" s="39">
        <v>0</v>
      </c>
      <c r="G77" s="32">
        <v>0</v>
      </c>
      <c r="H77" s="38">
        <v>0</v>
      </c>
      <c r="I77" s="32">
        <v>0</v>
      </c>
      <c r="J77" s="39">
        <v>0</v>
      </c>
      <c r="K77" s="32">
        <v>0</v>
      </c>
      <c r="L77" s="39">
        <v>0</v>
      </c>
      <c r="M77" s="32">
        <v>0</v>
      </c>
      <c r="N77" s="16">
        <v>0</v>
      </c>
      <c r="O77" s="42">
        <v>0</v>
      </c>
      <c r="P77" s="48">
        <v>1</v>
      </c>
      <c r="Q77" s="38">
        <v>1</v>
      </c>
      <c r="R77" s="48">
        <v>1</v>
      </c>
      <c r="S77" s="50">
        <v>1</v>
      </c>
      <c r="T77" s="38">
        <v>0</v>
      </c>
      <c r="U77" s="48">
        <v>0</v>
      </c>
      <c r="V77" s="50">
        <v>0</v>
      </c>
      <c r="W77" s="16">
        <v>0</v>
      </c>
      <c r="X77" s="38">
        <v>0</v>
      </c>
      <c r="Y77" s="32">
        <v>0</v>
      </c>
      <c r="Z77" s="50">
        <v>0</v>
      </c>
      <c r="AA77" s="17">
        <v>1</v>
      </c>
      <c r="AB77" s="24">
        <v>0</v>
      </c>
      <c r="AC77" s="50">
        <v>0</v>
      </c>
      <c r="AD77" s="17">
        <v>1</v>
      </c>
      <c r="AE77" s="24">
        <v>0</v>
      </c>
      <c r="AF77" s="50">
        <v>1</v>
      </c>
      <c r="AG77" s="50">
        <v>1</v>
      </c>
      <c r="AH77" s="50">
        <v>0</v>
      </c>
      <c r="AI77" s="53">
        <v>0</v>
      </c>
      <c r="AJ77" s="24">
        <v>0</v>
      </c>
      <c r="AK77" s="50">
        <v>1</v>
      </c>
      <c r="AL77" s="16">
        <v>0</v>
      </c>
      <c r="AM77" s="1"/>
      <c r="AN77" s="21" t="str">
        <f t="shared" si="17"/>
        <v>Finished</v>
      </c>
      <c r="AO77" s="18">
        <f t="shared" si="20"/>
        <v>71</v>
      </c>
      <c r="AP77" s="18" t="str">
        <f t="shared" si="21"/>
        <v>OK</v>
      </c>
      <c r="AQ77" s="18" t="str">
        <f t="shared" si="22"/>
        <v>OK</v>
      </c>
      <c r="AR77" s="18" t="str">
        <f t="shared" si="18"/>
        <v>OK</v>
      </c>
      <c r="AS77" s="18" t="str">
        <f t="shared" si="23"/>
        <v>OK</v>
      </c>
      <c r="AT77" s="18" t="str">
        <f t="shared" si="24"/>
        <v>OK</v>
      </c>
      <c r="AU77" s="18" t="str">
        <f t="shared" si="25"/>
        <v>OK</v>
      </c>
      <c r="AV77" s="22" t="str">
        <f t="shared" si="19"/>
        <v>OK</v>
      </c>
      <c r="AW77" s="23" t="str">
        <f t="shared" si="26"/>
        <v>OK</v>
      </c>
    </row>
    <row r="78" spans="1:49" ht="15">
      <c r="A78" s="58">
        <v>72</v>
      </c>
      <c r="B78" s="31" t="s">
        <v>41</v>
      </c>
      <c r="C78" s="24">
        <v>1</v>
      </c>
      <c r="D78" s="16">
        <v>0</v>
      </c>
      <c r="E78" s="24">
        <v>1</v>
      </c>
      <c r="F78" s="39">
        <v>0</v>
      </c>
      <c r="G78" s="32">
        <v>0</v>
      </c>
      <c r="H78" s="38">
        <v>0</v>
      </c>
      <c r="I78" s="32">
        <v>0</v>
      </c>
      <c r="J78" s="39">
        <v>0</v>
      </c>
      <c r="K78" s="32">
        <v>0</v>
      </c>
      <c r="L78" s="39">
        <v>0</v>
      </c>
      <c r="M78" s="32">
        <v>0</v>
      </c>
      <c r="N78" s="16">
        <v>0</v>
      </c>
      <c r="O78" s="42">
        <v>0</v>
      </c>
      <c r="P78" s="48">
        <v>1</v>
      </c>
      <c r="Q78" s="38">
        <v>0</v>
      </c>
      <c r="R78" s="48">
        <v>0</v>
      </c>
      <c r="S78" s="50">
        <v>0</v>
      </c>
      <c r="T78" s="38">
        <v>0</v>
      </c>
      <c r="U78" s="48">
        <v>0</v>
      </c>
      <c r="V78" s="50">
        <v>0</v>
      </c>
      <c r="W78" s="16">
        <v>0</v>
      </c>
      <c r="X78" s="38">
        <v>0</v>
      </c>
      <c r="Y78" s="32">
        <v>0</v>
      </c>
      <c r="Z78" s="50">
        <v>1</v>
      </c>
      <c r="AA78" s="17">
        <v>1</v>
      </c>
      <c r="AB78" s="24">
        <v>0</v>
      </c>
      <c r="AC78" s="50">
        <v>0</v>
      </c>
      <c r="AD78" s="17">
        <v>1</v>
      </c>
      <c r="AE78" s="24">
        <v>0</v>
      </c>
      <c r="AF78" s="50">
        <v>0</v>
      </c>
      <c r="AG78" s="50">
        <v>0</v>
      </c>
      <c r="AH78" s="50">
        <v>0</v>
      </c>
      <c r="AI78" s="53">
        <v>1</v>
      </c>
      <c r="AJ78" s="24">
        <v>0</v>
      </c>
      <c r="AK78" s="50">
        <v>1</v>
      </c>
      <c r="AL78" s="16">
        <v>0</v>
      </c>
      <c r="AM78" s="1"/>
      <c r="AN78" s="21" t="str">
        <f t="shared" si="17"/>
        <v>Finished</v>
      </c>
      <c r="AO78" s="18">
        <f t="shared" si="20"/>
        <v>72</v>
      </c>
      <c r="AP78" s="18" t="str">
        <f t="shared" si="21"/>
        <v>OK</v>
      </c>
      <c r="AQ78" s="18" t="str">
        <f t="shared" si="22"/>
        <v>OK</v>
      </c>
      <c r="AR78" s="18" t="str">
        <f t="shared" si="18"/>
        <v>OK</v>
      </c>
      <c r="AS78" s="18" t="str">
        <f t="shared" si="23"/>
        <v>OK</v>
      </c>
      <c r="AT78" s="18" t="str">
        <f t="shared" si="24"/>
        <v>OK</v>
      </c>
      <c r="AU78" s="18" t="str">
        <f t="shared" si="25"/>
        <v>OK</v>
      </c>
      <c r="AV78" s="22" t="str">
        <f t="shared" si="19"/>
        <v>OK</v>
      </c>
      <c r="AW78" s="23" t="str">
        <f t="shared" si="26"/>
        <v>OK</v>
      </c>
    </row>
    <row r="79" spans="1:49" ht="15">
      <c r="A79" s="58">
        <v>73</v>
      </c>
      <c r="B79" s="31" t="s">
        <v>42</v>
      </c>
      <c r="C79" s="24">
        <v>1</v>
      </c>
      <c r="D79" s="16">
        <v>0</v>
      </c>
      <c r="E79" s="24">
        <v>1</v>
      </c>
      <c r="F79" s="39">
        <v>0</v>
      </c>
      <c r="G79" s="32">
        <v>0</v>
      </c>
      <c r="H79" s="38">
        <v>0</v>
      </c>
      <c r="I79" s="32">
        <v>0</v>
      </c>
      <c r="J79" s="39">
        <v>0</v>
      </c>
      <c r="K79" s="32">
        <v>0</v>
      </c>
      <c r="L79" s="39">
        <v>0</v>
      </c>
      <c r="M79" s="32">
        <v>0</v>
      </c>
      <c r="N79" s="16">
        <v>0</v>
      </c>
      <c r="O79" s="42">
        <v>0</v>
      </c>
      <c r="P79" s="48">
        <v>0</v>
      </c>
      <c r="Q79" s="38">
        <v>0</v>
      </c>
      <c r="R79" s="48">
        <v>1</v>
      </c>
      <c r="S79" s="50">
        <v>0</v>
      </c>
      <c r="T79" s="38">
        <v>0</v>
      </c>
      <c r="U79" s="48">
        <v>0</v>
      </c>
      <c r="V79" s="50">
        <v>0</v>
      </c>
      <c r="W79" s="16">
        <v>0</v>
      </c>
      <c r="X79" s="38">
        <v>0</v>
      </c>
      <c r="Y79" s="32">
        <v>1</v>
      </c>
      <c r="Z79" s="50">
        <v>0</v>
      </c>
      <c r="AA79" s="17">
        <v>1</v>
      </c>
      <c r="AB79" s="24">
        <v>0</v>
      </c>
      <c r="AC79" s="50">
        <v>1</v>
      </c>
      <c r="AD79" s="17">
        <v>1</v>
      </c>
      <c r="AE79" s="24">
        <v>0</v>
      </c>
      <c r="AF79" s="50">
        <v>0</v>
      </c>
      <c r="AG79" s="50">
        <v>1</v>
      </c>
      <c r="AH79" s="50">
        <v>0</v>
      </c>
      <c r="AI79" s="53">
        <v>0</v>
      </c>
      <c r="AJ79" s="24">
        <v>0</v>
      </c>
      <c r="AK79" s="50">
        <v>1</v>
      </c>
      <c r="AL79" s="16">
        <v>0</v>
      </c>
      <c r="AM79" s="1"/>
      <c r="AN79" s="21" t="str">
        <f t="shared" si="17"/>
        <v>Finished</v>
      </c>
      <c r="AO79" s="18">
        <f t="shared" si="20"/>
        <v>73</v>
      </c>
      <c r="AP79" s="18" t="str">
        <f t="shared" si="21"/>
        <v>OK</v>
      </c>
      <c r="AQ79" s="18" t="str">
        <f t="shared" si="22"/>
        <v>OK</v>
      </c>
      <c r="AR79" s="18" t="str">
        <f t="shared" si="18"/>
        <v>OK</v>
      </c>
      <c r="AS79" s="18" t="str">
        <f t="shared" si="23"/>
        <v>OK</v>
      </c>
      <c r="AT79" s="18" t="str">
        <f t="shared" si="24"/>
        <v>OK</v>
      </c>
      <c r="AU79" s="18" t="str">
        <f t="shared" si="25"/>
        <v>OK</v>
      </c>
      <c r="AV79" s="22" t="str">
        <f t="shared" si="19"/>
        <v>OK</v>
      </c>
      <c r="AW79" s="23" t="str">
        <f t="shared" si="26"/>
        <v>OK</v>
      </c>
    </row>
    <row r="80" spans="1:49" ht="15">
      <c r="A80" s="58">
        <v>74</v>
      </c>
      <c r="B80" s="31" t="s">
        <v>43</v>
      </c>
      <c r="C80" s="24">
        <v>1</v>
      </c>
      <c r="D80" s="16">
        <v>0</v>
      </c>
      <c r="E80" s="24">
        <v>1</v>
      </c>
      <c r="F80" s="39">
        <v>0</v>
      </c>
      <c r="G80" s="32">
        <v>0</v>
      </c>
      <c r="H80" s="38">
        <v>0</v>
      </c>
      <c r="I80" s="32">
        <v>0</v>
      </c>
      <c r="J80" s="39">
        <v>0</v>
      </c>
      <c r="K80" s="32">
        <v>0</v>
      </c>
      <c r="L80" s="39">
        <v>0</v>
      </c>
      <c r="M80" s="32">
        <v>0</v>
      </c>
      <c r="N80" s="16">
        <v>0</v>
      </c>
      <c r="O80" s="42">
        <v>0</v>
      </c>
      <c r="P80" s="48">
        <v>1</v>
      </c>
      <c r="Q80" s="38">
        <v>1</v>
      </c>
      <c r="R80" s="48">
        <v>1</v>
      </c>
      <c r="S80" s="50">
        <v>0</v>
      </c>
      <c r="T80" s="38">
        <v>0</v>
      </c>
      <c r="U80" s="48">
        <v>0</v>
      </c>
      <c r="V80" s="50">
        <v>0</v>
      </c>
      <c r="W80" s="16">
        <v>0</v>
      </c>
      <c r="X80" s="38">
        <v>0</v>
      </c>
      <c r="Y80" s="32">
        <v>0</v>
      </c>
      <c r="Z80" s="50">
        <v>1</v>
      </c>
      <c r="AA80" s="17">
        <v>1</v>
      </c>
      <c r="AB80" s="24">
        <v>1</v>
      </c>
      <c r="AC80" s="50">
        <v>1</v>
      </c>
      <c r="AD80" s="17">
        <v>1</v>
      </c>
      <c r="AE80" s="24">
        <v>0</v>
      </c>
      <c r="AF80" s="50">
        <v>1</v>
      </c>
      <c r="AG80" s="50">
        <v>1</v>
      </c>
      <c r="AH80" s="50">
        <v>1</v>
      </c>
      <c r="AI80" s="53">
        <v>1</v>
      </c>
      <c r="AJ80" s="24">
        <v>1</v>
      </c>
      <c r="AK80" s="50">
        <v>1</v>
      </c>
      <c r="AL80" s="16">
        <v>0</v>
      </c>
      <c r="AM80" s="1"/>
      <c r="AN80" s="21" t="str">
        <f t="shared" si="17"/>
        <v>Finished</v>
      </c>
      <c r="AO80" s="18">
        <f t="shared" si="20"/>
        <v>74</v>
      </c>
      <c r="AP80" s="18" t="str">
        <f t="shared" si="21"/>
        <v>OK</v>
      </c>
      <c r="AQ80" s="18" t="str">
        <f t="shared" si="22"/>
        <v>OK</v>
      </c>
      <c r="AR80" s="18" t="str">
        <f t="shared" si="18"/>
        <v>OK</v>
      </c>
      <c r="AS80" s="18" t="str">
        <f t="shared" si="23"/>
        <v>OK</v>
      </c>
      <c r="AT80" s="18" t="str">
        <f t="shared" si="24"/>
        <v>OK</v>
      </c>
      <c r="AU80" s="18" t="str">
        <f t="shared" si="25"/>
        <v>OK</v>
      </c>
      <c r="AV80" s="22" t="str">
        <f t="shared" si="19"/>
        <v>OK</v>
      </c>
      <c r="AW80" s="23" t="str">
        <f t="shared" si="26"/>
        <v>OK</v>
      </c>
    </row>
    <row r="81" spans="1:49" ht="15">
      <c r="A81" s="58">
        <v>75</v>
      </c>
      <c r="B81" s="31" t="s">
        <v>44</v>
      </c>
      <c r="C81" s="24">
        <v>1</v>
      </c>
      <c r="D81" s="16">
        <v>0</v>
      </c>
      <c r="E81" s="24">
        <v>1</v>
      </c>
      <c r="F81" s="39">
        <v>0</v>
      </c>
      <c r="G81" s="32">
        <v>0</v>
      </c>
      <c r="H81" s="38">
        <v>0</v>
      </c>
      <c r="I81" s="32">
        <v>0</v>
      </c>
      <c r="J81" s="39">
        <v>0</v>
      </c>
      <c r="K81" s="32">
        <v>0</v>
      </c>
      <c r="L81" s="39">
        <v>0</v>
      </c>
      <c r="M81" s="32">
        <v>0</v>
      </c>
      <c r="N81" s="16">
        <v>0</v>
      </c>
      <c r="O81" s="42">
        <v>0</v>
      </c>
      <c r="P81" s="48">
        <v>0</v>
      </c>
      <c r="Q81" s="38">
        <v>1</v>
      </c>
      <c r="R81" s="48">
        <v>1</v>
      </c>
      <c r="S81" s="50">
        <v>0</v>
      </c>
      <c r="T81" s="38">
        <v>0</v>
      </c>
      <c r="U81" s="48">
        <v>0</v>
      </c>
      <c r="V81" s="50">
        <v>0</v>
      </c>
      <c r="W81" s="16">
        <v>0</v>
      </c>
      <c r="X81" s="38">
        <v>0</v>
      </c>
      <c r="Y81" s="32">
        <v>1</v>
      </c>
      <c r="Z81" s="50">
        <v>1</v>
      </c>
      <c r="AA81" s="17">
        <v>1</v>
      </c>
      <c r="AB81" s="24">
        <v>0</v>
      </c>
      <c r="AC81" s="50">
        <v>0</v>
      </c>
      <c r="AD81" s="17">
        <v>1</v>
      </c>
      <c r="AE81" s="24">
        <v>0</v>
      </c>
      <c r="AF81" s="50">
        <v>0</v>
      </c>
      <c r="AG81" s="50">
        <v>1</v>
      </c>
      <c r="AH81" s="50">
        <v>1</v>
      </c>
      <c r="AI81" s="53">
        <v>1</v>
      </c>
      <c r="AJ81" s="24">
        <v>1</v>
      </c>
      <c r="AK81" s="50">
        <v>1</v>
      </c>
      <c r="AL81" s="16">
        <v>0</v>
      </c>
      <c r="AM81" s="1"/>
      <c r="AN81" s="21" t="str">
        <f t="shared" si="17"/>
        <v>Finished</v>
      </c>
      <c r="AO81" s="18">
        <f t="shared" si="20"/>
        <v>75</v>
      </c>
      <c r="AP81" s="18" t="str">
        <f t="shared" si="21"/>
        <v>OK</v>
      </c>
      <c r="AQ81" s="18" t="str">
        <f t="shared" si="22"/>
        <v>OK</v>
      </c>
      <c r="AR81" s="18" t="str">
        <f t="shared" si="18"/>
        <v>OK</v>
      </c>
      <c r="AS81" s="18" t="str">
        <f t="shared" si="23"/>
        <v>OK</v>
      </c>
      <c r="AT81" s="18" t="str">
        <f t="shared" si="24"/>
        <v>OK</v>
      </c>
      <c r="AU81" s="18" t="str">
        <f t="shared" si="25"/>
        <v>OK</v>
      </c>
      <c r="AV81" s="22" t="str">
        <f t="shared" si="19"/>
        <v>OK</v>
      </c>
      <c r="AW81" s="23" t="str">
        <f t="shared" si="26"/>
        <v>OK</v>
      </c>
    </row>
    <row r="82" spans="1:49" ht="15">
      <c r="A82" s="58">
        <f t="shared" ref="A82:A106" si="27">IF(B82&gt;0,(ROW(A82)-6),0)</f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7"/>
        <v>N/A</v>
      </c>
      <c r="AO82" s="18" t="str">
        <f t="shared" si="20"/>
        <v>N</v>
      </c>
      <c r="AP82" s="18" t="str">
        <f t="shared" si="21"/>
        <v>N</v>
      </c>
      <c r="AQ82" s="18" t="str">
        <f t="shared" si="22"/>
        <v>N</v>
      </c>
      <c r="AR82" s="18" t="str">
        <f t="shared" si="18"/>
        <v>N</v>
      </c>
      <c r="AS82" s="18" t="str">
        <f t="shared" si="23"/>
        <v>N</v>
      </c>
      <c r="AT82" s="18" t="str">
        <f t="shared" si="24"/>
        <v>N</v>
      </c>
      <c r="AU82" s="18" t="str">
        <f t="shared" si="25"/>
        <v>N</v>
      </c>
      <c r="AV82" s="22" t="str">
        <f t="shared" si="19"/>
        <v>N</v>
      </c>
      <c r="AW82" s="23" t="str">
        <f t="shared" si="26"/>
        <v>N</v>
      </c>
    </row>
    <row r="83" spans="1:49" ht="15">
      <c r="A83" s="58">
        <f t="shared" si="27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7"/>
        <v>N/A</v>
      </c>
      <c r="AO83" s="18" t="str">
        <f t="shared" si="20"/>
        <v>N</v>
      </c>
      <c r="AP83" s="18" t="str">
        <f t="shared" si="21"/>
        <v>N</v>
      </c>
      <c r="AQ83" s="18" t="str">
        <f t="shared" si="22"/>
        <v>N</v>
      </c>
      <c r="AR83" s="18" t="str">
        <f t="shared" si="18"/>
        <v>N</v>
      </c>
      <c r="AS83" s="18" t="str">
        <f t="shared" si="23"/>
        <v>N</v>
      </c>
      <c r="AT83" s="18" t="str">
        <f t="shared" si="24"/>
        <v>N</v>
      </c>
      <c r="AU83" s="18" t="str">
        <f t="shared" si="25"/>
        <v>N</v>
      </c>
      <c r="AV83" s="22" t="str">
        <f t="shared" si="19"/>
        <v>N</v>
      </c>
      <c r="AW83" s="23" t="str">
        <f t="shared" si="26"/>
        <v>N</v>
      </c>
    </row>
    <row r="84" spans="1:49" ht="15">
      <c r="A84" s="58">
        <f t="shared" si="27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7"/>
        <v>N/A</v>
      </c>
      <c r="AO84" s="18" t="str">
        <f t="shared" si="20"/>
        <v>N</v>
      </c>
      <c r="AP84" s="18" t="str">
        <f t="shared" si="21"/>
        <v>N</v>
      </c>
      <c r="AQ84" s="18" t="str">
        <f t="shared" si="22"/>
        <v>N</v>
      </c>
      <c r="AR84" s="18" t="str">
        <f t="shared" si="18"/>
        <v>N</v>
      </c>
      <c r="AS84" s="18" t="str">
        <f t="shared" si="23"/>
        <v>N</v>
      </c>
      <c r="AT84" s="18" t="str">
        <f t="shared" si="24"/>
        <v>N</v>
      </c>
      <c r="AU84" s="18" t="str">
        <f t="shared" si="25"/>
        <v>N</v>
      </c>
      <c r="AV84" s="22" t="str">
        <f t="shared" si="19"/>
        <v>N</v>
      </c>
      <c r="AW84" s="23" t="str">
        <f t="shared" si="26"/>
        <v>N</v>
      </c>
    </row>
    <row r="85" spans="1:49" ht="15">
      <c r="A85" s="58">
        <f t="shared" si="27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7"/>
        <v>N/A</v>
      </c>
      <c r="AO85" s="18" t="str">
        <f t="shared" si="20"/>
        <v>N</v>
      </c>
      <c r="AP85" s="18" t="str">
        <f t="shared" si="21"/>
        <v>N</v>
      </c>
      <c r="AQ85" s="18" t="str">
        <f t="shared" si="22"/>
        <v>N</v>
      </c>
      <c r="AR85" s="18" t="str">
        <f t="shared" si="18"/>
        <v>N</v>
      </c>
      <c r="AS85" s="18" t="str">
        <f t="shared" si="23"/>
        <v>N</v>
      </c>
      <c r="AT85" s="18" t="str">
        <f t="shared" si="24"/>
        <v>N</v>
      </c>
      <c r="AU85" s="18" t="str">
        <f t="shared" si="25"/>
        <v>N</v>
      </c>
      <c r="AV85" s="22" t="str">
        <f t="shared" si="19"/>
        <v>N</v>
      </c>
      <c r="AW85" s="23" t="str">
        <f t="shared" si="26"/>
        <v>N</v>
      </c>
    </row>
    <row r="86" spans="1:49" ht="15">
      <c r="A86" s="58">
        <f t="shared" si="27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7"/>
        <v>N/A</v>
      </c>
      <c r="AO86" s="18" t="str">
        <f t="shared" si="20"/>
        <v>N</v>
      </c>
      <c r="AP86" s="18" t="str">
        <f t="shared" si="21"/>
        <v>N</v>
      </c>
      <c r="AQ86" s="18" t="str">
        <f t="shared" si="22"/>
        <v>N</v>
      </c>
      <c r="AR86" s="18" t="str">
        <f t="shared" si="18"/>
        <v>N</v>
      </c>
      <c r="AS86" s="18" t="str">
        <f t="shared" si="23"/>
        <v>N</v>
      </c>
      <c r="AT86" s="18" t="str">
        <f t="shared" si="24"/>
        <v>N</v>
      </c>
      <c r="AU86" s="18" t="str">
        <f t="shared" si="25"/>
        <v>N</v>
      </c>
      <c r="AV86" s="22" t="str">
        <f t="shared" si="19"/>
        <v>N</v>
      </c>
      <c r="AW86" s="23" t="str">
        <f t="shared" si="26"/>
        <v>N</v>
      </c>
    </row>
    <row r="87" spans="1:49" ht="15">
      <c r="A87" s="58">
        <f t="shared" si="27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7"/>
        <v>N/A</v>
      </c>
      <c r="AO87" s="18" t="str">
        <f t="shared" si="20"/>
        <v>N</v>
      </c>
      <c r="AP87" s="18" t="str">
        <f t="shared" si="21"/>
        <v>N</v>
      </c>
      <c r="AQ87" s="18" t="str">
        <f t="shared" si="22"/>
        <v>N</v>
      </c>
      <c r="AR87" s="18" t="str">
        <f t="shared" si="18"/>
        <v>N</v>
      </c>
      <c r="AS87" s="18" t="str">
        <f t="shared" si="23"/>
        <v>N</v>
      </c>
      <c r="AT87" s="18" t="str">
        <f t="shared" si="24"/>
        <v>N</v>
      </c>
      <c r="AU87" s="18" t="str">
        <f t="shared" si="25"/>
        <v>N</v>
      </c>
      <c r="AV87" s="22" t="str">
        <f t="shared" si="19"/>
        <v>N</v>
      </c>
      <c r="AW87" s="23" t="str">
        <f t="shared" si="26"/>
        <v>N</v>
      </c>
    </row>
    <row r="88" spans="1:49" ht="15">
      <c r="A88" s="58">
        <f t="shared" si="27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7"/>
        <v>N/A</v>
      </c>
      <c r="AO88" s="18" t="str">
        <f t="shared" si="20"/>
        <v>N</v>
      </c>
      <c r="AP88" s="18" t="str">
        <f t="shared" si="21"/>
        <v>N</v>
      </c>
      <c r="AQ88" s="18" t="str">
        <f t="shared" si="22"/>
        <v>N</v>
      </c>
      <c r="AR88" s="18" t="str">
        <f t="shared" si="18"/>
        <v>N</v>
      </c>
      <c r="AS88" s="18" t="str">
        <f t="shared" si="23"/>
        <v>N</v>
      </c>
      <c r="AT88" s="18" t="str">
        <f t="shared" si="24"/>
        <v>N</v>
      </c>
      <c r="AU88" s="18" t="str">
        <f t="shared" si="25"/>
        <v>N</v>
      </c>
      <c r="AV88" s="22" t="str">
        <f t="shared" si="19"/>
        <v>N</v>
      </c>
      <c r="AW88" s="23" t="str">
        <f t="shared" si="26"/>
        <v>N</v>
      </c>
    </row>
    <row r="89" spans="1:49" ht="15">
      <c r="A89" s="58">
        <f t="shared" si="27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7"/>
        <v>N/A</v>
      </c>
      <c r="AO89" s="18" t="str">
        <f t="shared" si="20"/>
        <v>N</v>
      </c>
      <c r="AP89" s="18" t="str">
        <f t="shared" si="21"/>
        <v>N</v>
      </c>
      <c r="AQ89" s="18" t="str">
        <f t="shared" si="22"/>
        <v>N</v>
      </c>
      <c r="AR89" s="18" t="str">
        <f t="shared" si="18"/>
        <v>N</v>
      </c>
      <c r="AS89" s="18" t="str">
        <f t="shared" si="23"/>
        <v>N</v>
      </c>
      <c r="AT89" s="18" t="str">
        <f t="shared" si="24"/>
        <v>N</v>
      </c>
      <c r="AU89" s="18" t="str">
        <f t="shared" si="25"/>
        <v>N</v>
      </c>
      <c r="AV89" s="22" t="str">
        <f t="shared" si="19"/>
        <v>N</v>
      </c>
      <c r="AW89" s="23" t="str">
        <f t="shared" si="26"/>
        <v>N</v>
      </c>
    </row>
    <row r="90" spans="1:49" ht="15">
      <c r="A90" s="58">
        <f t="shared" si="27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7"/>
        <v>N/A</v>
      </c>
      <c r="AO90" s="18" t="str">
        <f t="shared" si="20"/>
        <v>N</v>
      </c>
      <c r="AP90" s="18" t="str">
        <f t="shared" si="21"/>
        <v>N</v>
      </c>
      <c r="AQ90" s="18" t="str">
        <f t="shared" si="22"/>
        <v>N</v>
      </c>
      <c r="AR90" s="18" t="str">
        <f t="shared" si="18"/>
        <v>N</v>
      </c>
      <c r="AS90" s="18" t="str">
        <f t="shared" si="23"/>
        <v>N</v>
      </c>
      <c r="AT90" s="18" t="str">
        <f t="shared" si="24"/>
        <v>N</v>
      </c>
      <c r="AU90" s="18" t="str">
        <f t="shared" si="25"/>
        <v>N</v>
      </c>
      <c r="AV90" s="22" t="str">
        <f t="shared" si="19"/>
        <v>N</v>
      </c>
      <c r="AW90" s="23" t="str">
        <f t="shared" si="26"/>
        <v>N</v>
      </c>
    </row>
    <row r="91" spans="1:49" ht="15">
      <c r="A91" s="58">
        <f t="shared" si="27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7"/>
        <v>N/A</v>
      </c>
      <c r="AO91" s="18" t="str">
        <f t="shared" si="20"/>
        <v>N</v>
      </c>
      <c r="AP91" s="18" t="str">
        <f t="shared" si="21"/>
        <v>N</v>
      </c>
      <c r="AQ91" s="18" t="str">
        <f t="shared" si="22"/>
        <v>N</v>
      </c>
      <c r="AR91" s="18" t="str">
        <f t="shared" si="18"/>
        <v>N</v>
      </c>
      <c r="AS91" s="18" t="str">
        <f t="shared" si="23"/>
        <v>N</v>
      </c>
      <c r="AT91" s="18" t="str">
        <f t="shared" si="24"/>
        <v>N</v>
      </c>
      <c r="AU91" s="18" t="str">
        <f t="shared" si="25"/>
        <v>N</v>
      </c>
      <c r="AV91" s="22" t="str">
        <f t="shared" si="19"/>
        <v>N</v>
      </c>
      <c r="AW91" s="23" t="str">
        <f t="shared" si="26"/>
        <v>N</v>
      </c>
    </row>
    <row r="92" spans="1:49" ht="15">
      <c r="A92" s="58">
        <f t="shared" si="27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7"/>
        <v>N/A</v>
      </c>
      <c r="AO92" s="18" t="str">
        <f t="shared" si="20"/>
        <v>N</v>
      </c>
      <c r="AP92" s="18" t="str">
        <f t="shared" si="21"/>
        <v>N</v>
      </c>
      <c r="AQ92" s="18" t="str">
        <f t="shared" si="22"/>
        <v>N</v>
      </c>
      <c r="AR92" s="18" t="str">
        <f t="shared" si="18"/>
        <v>N</v>
      </c>
      <c r="AS92" s="18" t="str">
        <f t="shared" si="23"/>
        <v>N</v>
      </c>
      <c r="AT92" s="18" t="str">
        <f t="shared" si="24"/>
        <v>N</v>
      </c>
      <c r="AU92" s="18" t="str">
        <f t="shared" si="25"/>
        <v>N</v>
      </c>
      <c r="AV92" s="22" t="str">
        <f t="shared" si="19"/>
        <v>N</v>
      </c>
      <c r="AW92" s="23" t="str">
        <f t="shared" si="26"/>
        <v>N</v>
      </c>
    </row>
    <row r="93" spans="1:49" ht="15">
      <c r="A93" s="58">
        <f t="shared" si="27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7"/>
        <v>N/A</v>
      </c>
      <c r="AO93" s="18" t="str">
        <f t="shared" si="20"/>
        <v>N</v>
      </c>
      <c r="AP93" s="18" t="str">
        <f t="shared" si="21"/>
        <v>N</v>
      </c>
      <c r="AQ93" s="18" t="str">
        <f t="shared" si="22"/>
        <v>N</v>
      </c>
      <c r="AR93" s="18" t="str">
        <f t="shared" si="18"/>
        <v>N</v>
      </c>
      <c r="AS93" s="18" t="str">
        <f t="shared" si="23"/>
        <v>N</v>
      </c>
      <c r="AT93" s="18" t="str">
        <f t="shared" si="24"/>
        <v>N</v>
      </c>
      <c r="AU93" s="18" t="str">
        <f t="shared" si="25"/>
        <v>N</v>
      </c>
      <c r="AV93" s="22" t="str">
        <f t="shared" si="19"/>
        <v>N</v>
      </c>
      <c r="AW93" s="23" t="str">
        <f t="shared" si="26"/>
        <v>N</v>
      </c>
    </row>
    <row r="94" spans="1:49" ht="15">
      <c r="A94" s="58">
        <f t="shared" si="27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7"/>
        <v>N/A</v>
      </c>
      <c r="AO94" s="18" t="str">
        <f t="shared" si="20"/>
        <v>N</v>
      </c>
      <c r="AP94" s="18" t="str">
        <f t="shared" si="21"/>
        <v>N</v>
      </c>
      <c r="AQ94" s="18" t="str">
        <f t="shared" si="22"/>
        <v>N</v>
      </c>
      <c r="AR94" s="18" t="str">
        <f t="shared" si="18"/>
        <v>N</v>
      </c>
      <c r="AS94" s="18" t="str">
        <f t="shared" si="23"/>
        <v>N</v>
      </c>
      <c r="AT94" s="18" t="str">
        <f t="shared" si="24"/>
        <v>N</v>
      </c>
      <c r="AU94" s="18" t="str">
        <f t="shared" si="25"/>
        <v>N</v>
      </c>
      <c r="AV94" s="22" t="str">
        <f t="shared" si="19"/>
        <v>N</v>
      </c>
      <c r="AW94" s="23" t="str">
        <f t="shared" si="26"/>
        <v>N</v>
      </c>
    </row>
    <row r="95" spans="1:49" ht="15">
      <c r="A95" s="58">
        <f t="shared" si="27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7"/>
        <v>N/A</v>
      </c>
      <c r="AO95" s="18" t="str">
        <f t="shared" si="20"/>
        <v>N</v>
      </c>
      <c r="AP95" s="18" t="str">
        <f t="shared" si="21"/>
        <v>N</v>
      </c>
      <c r="AQ95" s="18" t="str">
        <f t="shared" si="22"/>
        <v>N</v>
      </c>
      <c r="AR95" s="18" t="str">
        <f t="shared" si="18"/>
        <v>N</v>
      </c>
      <c r="AS95" s="18" t="str">
        <f t="shared" si="23"/>
        <v>N</v>
      </c>
      <c r="AT95" s="18" t="str">
        <f t="shared" si="24"/>
        <v>N</v>
      </c>
      <c r="AU95" s="18" t="str">
        <f t="shared" si="25"/>
        <v>N</v>
      </c>
      <c r="AV95" s="22" t="str">
        <f t="shared" si="19"/>
        <v>N</v>
      </c>
      <c r="AW95" s="23" t="str">
        <f t="shared" si="26"/>
        <v>N</v>
      </c>
    </row>
    <row r="96" spans="1:49" ht="15">
      <c r="A96" s="58">
        <f t="shared" si="27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7"/>
        <v>N/A</v>
      </c>
      <c r="AO96" s="18" t="str">
        <f t="shared" si="20"/>
        <v>N</v>
      </c>
      <c r="AP96" s="18" t="str">
        <f t="shared" si="21"/>
        <v>N</v>
      </c>
      <c r="AQ96" s="18" t="str">
        <f t="shared" si="22"/>
        <v>N</v>
      </c>
      <c r="AR96" s="18" t="str">
        <f t="shared" si="18"/>
        <v>N</v>
      </c>
      <c r="AS96" s="18" t="str">
        <f t="shared" si="23"/>
        <v>N</v>
      </c>
      <c r="AT96" s="18" t="str">
        <f t="shared" si="24"/>
        <v>N</v>
      </c>
      <c r="AU96" s="18" t="str">
        <f t="shared" si="25"/>
        <v>N</v>
      </c>
      <c r="AV96" s="22" t="str">
        <f t="shared" si="19"/>
        <v>N</v>
      </c>
      <c r="AW96" s="23" t="str">
        <f t="shared" si="26"/>
        <v>N</v>
      </c>
    </row>
    <row r="97" spans="1:49" ht="15">
      <c r="A97" s="58">
        <f t="shared" si="27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7"/>
        <v>N/A</v>
      </c>
      <c r="AO97" s="18" t="str">
        <f t="shared" si="20"/>
        <v>N</v>
      </c>
      <c r="AP97" s="18" t="str">
        <f t="shared" si="21"/>
        <v>N</v>
      </c>
      <c r="AQ97" s="18" t="str">
        <f t="shared" si="22"/>
        <v>N</v>
      </c>
      <c r="AR97" s="18" t="str">
        <f t="shared" si="18"/>
        <v>N</v>
      </c>
      <c r="AS97" s="18" t="str">
        <f t="shared" si="23"/>
        <v>N</v>
      </c>
      <c r="AT97" s="18" t="str">
        <f t="shared" si="24"/>
        <v>N</v>
      </c>
      <c r="AU97" s="18" t="str">
        <f t="shared" si="25"/>
        <v>N</v>
      </c>
      <c r="AV97" s="22" t="str">
        <f t="shared" si="19"/>
        <v>N</v>
      </c>
      <c r="AW97" s="23" t="str">
        <f t="shared" si="26"/>
        <v>N</v>
      </c>
    </row>
    <row r="98" spans="1:49" ht="15">
      <c r="A98" s="58">
        <f t="shared" si="27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7"/>
        <v>N/A</v>
      </c>
      <c r="AO98" s="18" t="str">
        <f t="shared" si="20"/>
        <v>N</v>
      </c>
      <c r="AP98" s="18" t="str">
        <f t="shared" si="21"/>
        <v>N</v>
      </c>
      <c r="AQ98" s="18" t="str">
        <f t="shared" si="22"/>
        <v>N</v>
      </c>
      <c r="AR98" s="18" t="str">
        <f t="shared" si="18"/>
        <v>N</v>
      </c>
      <c r="AS98" s="18" t="str">
        <f t="shared" si="23"/>
        <v>N</v>
      </c>
      <c r="AT98" s="18" t="str">
        <f t="shared" si="24"/>
        <v>N</v>
      </c>
      <c r="AU98" s="18" t="str">
        <f t="shared" si="25"/>
        <v>N</v>
      </c>
      <c r="AV98" s="22" t="str">
        <f t="shared" si="19"/>
        <v>N</v>
      </c>
      <c r="AW98" s="23" t="str">
        <f t="shared" si="26"/>
        <v>N</v>
      </c>
    </row>
    <row r="99" spans="1:49" ht="15">
      <c r="A99" s="58">
        <f t="shared" si="27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7"/>
        <v>N/A</v>
      </c>
      <c r="AO99" s="18" t="str">
        <f t="shared" si="20"/>
        <v>N</v>
      </c>
      <c r="AP99" s="18" t="str">
        <f t="shared" si="21"/>
        <v>N</v>
      </c>
      <c r="AQ99" s="18" t="str">
        <f t="shared" si="22"/>
        <v>N</v>
      </c>
      <c r="AR99" s="18" t="str">
        <f t="shared" si="18"/>
        <v>N</v>
      </c>
      <c r="AS99" s="18" t="str">
        <f t="shared" si="23"/>
        <v>N</v>
      </c>
      <c r="AT99" s="18" t="str">
        <f t="shared" si="24"/>
        <v>N</v>
      </c>
      <c r="AU99" s="18" t="str">
        <f t="shared" si="25"/>
        <v>N</v>
      </c>
      <c r="AV99" s="22" t="str">
        <f t="shared" si="19"/>
        <v>N</v>
      </c>
      <c r="AW99" s="23" t="str">
        <f t="shared" si="26"/>
        <v>N</v>
      </c>
    </row>
    <row r="100" spans="1:49" ht="15">
      <c r="A100" s="58">
        <f t="shared" si="27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7"/>
        <v>N/A</v>
      </c>
      <c r="AO100" s="18" t="str">
        <f t="shared" si="20"/>
        <v>N</v>
      </c>
      <c r="AP100" s="18" t="str">
        <f t="shared" si="21"/>
        <v>N</v>
      </c>
      <c r="AQ100" s="18" t="str">
        <f t="shared" si="22"/>
        <v>N</v>
      </c>
      <c r="AR100" s="18" t="str">
        <f t="shared" si="18"/>
        <v>N</v>
      </c>
      <c r="AS100" s="18" t="str">
        <f t="shared" si="23"/>
        <v>N</v>
      </c>
      <c r="AT100" s="18" t="str">
        <f t="shared" si="24"/>
        <v>N</v>
      </c>
      <c r="AU100" s="18" t="str">
        <f t="shared" si="25"/>
        <v>N</v>
      </c>
      <c r="AV100" s="22" t="str">
        <f t="shared" si="19"/>
        <v>N</v>
      </c>
      <c r="AW100" s="23" t="str">
        <f t="shared" si="26"/>
        <v>N</v>
      </c>
    </row>
    <row r="101" spans="1:49" ht="15">
      <c r="A101" s="58">
        <f t="shared" si="27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7"/>
        <v>N/A</v>
      </c>
      <c r="AO101" s="18" t="str">
        <f t="shared" si="20"/>
        <v>N</v>
      </c>
      <c r="AP101" s="18" t="str">
        <f t="shared" si="21"/>
        <v>N</v>
      </c>
      <c r="AQ101" s="18" t="str">
        <f t="shared" si="22"/>
        <v>N</v>
      </c>
      <c r="AR101" s="18" t="str">
        <f t="shared" si="18"/>
        <v>N</v>
      </c>
      <c r="AS101" s="18" t="str">
        <f t="shared" si="23"/>
        <v>N</v>
      </c>
      <c r="AT101" s="18" t="str">
        <f t="shared" si="24"/>
        <v>N</v>
      </c>
      <c r="AU101" s="18" t="str">
        <f t="shared" si="25"/>
        <v>N</v>
      </c>
      <c r="AV101" s="22" t="str">
        <f t="shared" si="19"/>
        <v>N</v>
      </c>
      <c r="AW101" s="23" t="str">
        <f t="shared" si="26"/>
        <v>N</v>
      </c>
    </row>
    <row r="102" spans="1:49" ht="15">
      <c r="A102" s="58">
        <f t="shared" si="27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7"/>
        <v>N/A</v>
      </c>
      <c r="AO102" s="18" t="str">
        <f t="shared" si="20"/>
        <v>N</v>
      </c>
      <c r="AP102" s="18" t="str">
        <f t="shared" si="21"/>
        <v>N</v>
      </c>
      <c r="AQ102" s="18" t="str">
        <f t="shared" si="22"/>
        <v>N</v>
      </c>
      <c r="AR102" s="18" t="str">
        <f t="shared" si="18"/>
        <v>N</v>
      </c>
      <c r="AS102" s="18" t="str">
        <f t="shared" si="23"/>
        <v>N</v>
      </c>
      <c r="AT102" s="18" t="str">
        <f t="shared" si="24"/>
        <v>N</v>
      </c>
      <c r="AU102" s="18" t="str">
        <f t="shared" si="25"/>
        <v>N</v>
      </c>
      <c r="AV102" s="22" t="str">
        <f t="shared" si="19"/>
        <v>N</v>
      </c>
      <c r="AW102" s="23" t="str">
        <f t="shared" si="26"/>
        <v>N</v>
      </c>
    </row>
    <row r="103" spans="1:49" ht="15">
      <c r="A103" s="58">
        <f t="shared" si="27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7"/>
        <v>N/A</v>
      </c>
      <c r="AO103" s="18" t="str">
        <f t="shared" si="20"/>
        <v>N</v>
      </c>
      <c r="AP103" s="18" t="str">
        <f t="shared" si="21"/>
        <v>N</v>
      </c>
      <c r="AQ103" s="18" t="str">
        <f t="shared" si="22"/>
        <v>N</v>
      </c>
      <c r="AR103" s="18" t="str">
        <f t="shared" si="18"/>
        <v>N</v>
      </c>
      <c r="AS103" s="18" t="str">
        <f t="shared" si="23"/>
        <v>N</v>
      </c>
      <c r="AT103" s="18" t="str">
        <f t="shared" si="24"/>
        <v>N</v>
      </c>
      <c r="AU103" s="18" t="str">
        <f t="shared" si="25"/>
        <v>N</v>
      </c>
      <c r="AV103" s="22" t="str">
        <f t="shared" si="19"/>
        <v>N</v>
      </c>
      <c r="AW103" s="23" t="str">
        <f t="shared" si="26"/>
        <v>N</v>
      </c>
    </row>
    <row r="104" spans="1:49" ht="15">
      <c r="A104" s="58">
        <f t="shared" si="27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7"/>
        <v>N/A</v>
      </c>
      <c r="AO104" s="18" t="str">
        <f t="shared" si="20"/>
        <v>N</v>
      </c>
      <c r="AP104" s="18" t="str">
        <f t="shared" si="21"/>
        <v>N</v>
      </c>
      <c r="AQ104" s="18" t="str">
        <f t="shared" si="22"/>
        <v>N</v>
      </c>
      <c r="AR104" s="18" t="str">
        <f t="shared" si="18"/>
        <v>N</v>
      </c>
      <c r="AS104" s="18" t="str">
        <f t="shared" si="23"/>
        <v>N</v>
      </c>
      <c r="AT104" s="18" t="str">
        <f t="shared" si="24"/>
        <v>N</v>
      </c>
      <c r="AU104" s="18" t="str">
        <f t="shared" si="25"/>
        <v>N</v>
      </c>
      <c r="AV104" s="22" t="str">
        <f t="shared" si="19"/>
        <v>N</v>
      </c>
      <c r="AW104" s="23" t="str">
        <f t="shared" si="26"/>
        <v>N</v>
      </c>
    </row>
    <row r="105" spans="1:49" ht="15">
      <c r="A105" s="58">
        <f t="shared" si="27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7"/>
        <v>N/A</v>
      </c>
      <c r="AO105" s="22" t="str">
        <f t="shared" si="20"/>
        <v>N</v>
      </c>
      <c r="AP105" s="18" t="str">
        <f t="shared" si="21"/>
        <v>N</v>
      </c>
      <c r="AQ105" s="18" t="str">
        <f t="shared" si="22"/>
        <v>N</v>
      </c>
      <c r="AR105" s="18" t="str">
        <f t="shared" si="18"/>
        <v>N</v>
      </c>
      <c r="AS105" s="18" t="str">
        <f t="shared" si="23"/>
        <v>N</v>
      </c>
      <c r="AT105" s="18" t="str">
        <f t="shared" si="24"/>
        <v>N</v>
      </c>
      <c r="AU105" s="18" t="str">
        <f t="shared" si="25"/>
        <v>N</v>
      </c>
      <c r="AV105" s="22" t="str">
        <f t="shared" si="19"/>
        <v>N</v>
      </c>
      <c r="AW105" s="23" t="str">
        <f t="shared" si="26"/>
        <v>N</v>
      </c>
    </row>
    <row r="106" spans="1:49" ht="16" thickBot="1">
      <c r="A106" s="58">
        <f t="shared" si="27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7"/>
        <v>N/A</v>
      </c>
      <c r="AO106" s="36" t="str">
        <f t="shared" si="20"/>
        <v>N</v>
      </c>
      <c r="AP106" s="36" t="str">
        <f t="shared" si="21"/>
        <v>N</v>
      </c>
      <c r="AQ106" s="36" t="str">
        <f t="shared" si="22"/>
        <v>N</v>
      </c>
      <c r="AR106" s="52" t="str">
        <f t="shared" si="18"/>
        <v>N</v>
      </c>
      <c r="AS106" s="52" t="str">
        <f t="shared" si="23"/>
        <v>N</v>
      </c>
      <c r="AT106" s="36" t="str">
        <f t="shared" si="24"/>
        <v>N</v>
      </c>
      <c r="AU106" s="52" t="str">
        <f t="shared" si="25"/>
        <v>N</v>
      </c>
      <c r="AV106" s="52" t="str">
        <f t="shared" si="19"/>
        <v>N</v>
      </c>
      <c r="AW106" s="23" t="str">
        <f t="shared" si="26"/>
        <v>N</v>
      </c>
    </row>
    <row r="107" spans="1:49" ht="16" thickBot="1">
      <c r="A107" s="9" t="s">
        <v>146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528" yWindow="213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132</v>
      </c>
      <c r="B1" s="61" t="s">
        <v>128</v>
      </c>
      <c r="C1" s="61"/>
      <c r="D1" s="62" t="s">
        <v>129</v>
      </c>
      <c r="E1" s="63" t="s">
        <v>130</v>
      </c>
      <c r="F1" s="62" t="s">
        <v>131</v>
      </c>
      <c r="G1" s="60" t="s">
        <v>134</v>
      </c>
      <c r="H1" s="60" t="s">
        <v>142</v>
      </c>
      <c r="I1" s="64" t="s">
        <v>133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YJ/TEVS</v>
      </c>
      <c r="B3" s="160" t="str" ph="1">
        <f>Scoresheet!B3</f>
        <v>Hainan Island 3</v>
      </c>
      <c r="C3" s="161"/>
      <c r="D3" s="162" t="str" ph="1">
        <f>Scoresheet!C3</f>
        <v>18° 43' 23.8"</v>
      </c>
      <c r="E3" s="163" t="str" ph="1">
        <f>Scoresheet!E3</f>
        <v>108° 50' 17.6"</v>
      </c>
      <c r="F3" s="162" t="str" ph="1">
        <f>Scoresheet!G3</f>
        <v>540 ± 9 m</v>
      </c>
      <c r="G3" s="164" t="str" ph="1">
        <f>Scoresheet!I3</f>
        <v>10.05.2009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136</v>
      </c>
      <c r="D5" s="86" t="s">
        <v>143</v>
      </c>
    </row>
    <row r="6" spans="1:82" ht="15" customHeight="1">
      <c r="C6" s="87" t="s">
        <v>135</v>
      </c>
      <c r="D6" s="88" t="s">
        <v>85</v>
      </c>
      <c r="E6" s="89" t="s">
        <v>86</v>
      </c>
      <c r="F6" s="89" t="s">
        <v>87</v>
      </c>
      <c r="G6" s="89" t="s">
        <v>88</v>
      </c>
      <c r="H6" s="89" t="s">
        <v>89</v>
      </c>
      <c r="I6" s="89" t="s">
        <v>90</v>
      </c>
      <c r="J6" s="89" t="s">
        <v>91</v>
      </c>
      <c r="K6" s="90" t="s">
        <v>92</v>
      </c>
      <c r="L6" s="90" t="s">
        <v>93</v>
      </c>
      <c r="M6" s="90" t="s">
        <v>94</v>
      </c>
      <c r="N6" s="90" t="s">
        <v>95</v>
      </c>
      <c r="O6" s="90" t="s">
        <v>96</v>
      </c>
      <c r="P6" s="90" t="s">
        <v>97</v>
      </c>
      <c r="Q6" s="90" t="s">
        <v>98</v>
      </c>
      <c r="R6" s="90" t="s">
        <v>99</v>
      </c>
      <c r="S6" s="90" t="s">
        <v>100</v>
      </c>
      <c r="T6" s="91" t="s">
        <v>101</v>
      </c>
      <c r="U6" s="91" t="s">
        <v>102</v>
      </c>
      <c r="V6" s="91" t="s">
        <v>103</v>
      </c>
      <c r="W6" s="91" t="s">
        <v>104</v>
      </c>
      <c r="X6" s="92" t="s">
        <v>105</v>
      </c>
      <c r="Y6" s="92" t="s">
        <v>106</v>
      </c>
      <c r="Z6" s="92" t="s">
        <v>107</v>
      </c>
      <c r="AA6" s="93" t="s">
        <v>108</v>
      </c>
      <c r="AB6" s="93" t="s">
        <v>109</v>
      </c>
      <c r="AC6" s="93" t="s">
        <v>110</v>
      </c>
      <c r="AD6" s="93" t="s">
        <v>111</v>
      </c>
      <c r="AE6" s="93" t="s">
        <v>112</v>
      </c>
      <c r="AF6" s="94" t="s">
        <v>113</v>
      </c>
      <c r="AG6" s="94" t="s">
        <v>114</v>
      </c>
      <c r="AH6" s="94" t="s">
        <v>115</v>
      </c>
      <c r="AI6" s="95"/>
      <c r="AJ6" s="95"/>
      <c r="AK6" s="95"/>
      <c r="AL6" s="95"/>
      <c r="AM6" s="95"/>
      <c r="AN6" s="95"/>
      <c r="AQ6" s="66" t="s">
        <v>116</v>
      </c>
      <c r="AR6" s="96" t="s">
        <v>85</v>
      </c>
      <c r="AS6" s="97" t="s">
        <v>86</v>
      </c>
      <c r="AT6" s="97" t="s">
        <v>87</v>
      </c>
      <c r="AU6" s="97" t="s">
        <v>88</v>
      </c>
      <c r="AV6" s="97" t="s">
        <v>89</v>
      </c>
      <c r="AW6" s="97" t="s">
        <v>90</v>
      </c>
      <c r="AX6" s="97" t="s">
        <v>91</v>
      </c>
      <c r="AY6" s="98" t="s">
        <v>92</v>
      </c>
      <c r="AZ6" s="98" t="s">
        <v>93</v>
      </c>
      <c r="BA6" s="98" t="s">
        <v>94</v>
      </c>
      <c r="BB6" s="98" t="s">
        <v>95</v>
      </c>
      <c r="BC6" s="98" t="s">
        <v>96</v>
      </c>
      <c r="BD6" s="98" t="s">
        <v>97</v>
      </c>
      <c r="BE6" s="98" t="s">
        <v>98</v>
      </c>
      <c r="BF6" s="98" t="s">
        <v>99</v>
      </c>
      <c r="BG6" s="98" t="s">
        <v>100</v>
      </c>
      <c r="BH6" s="99" t="s">
        <v>101</v>
      </c>
      <c r="BI6" s="99" t="s">
        <v>102</v>
      </c>
      <c r="BJ6" s="99" t="s">
        <v>103</v>
      </c>
      <c r="BK6" s="99" t="s">
        <v>104</v>
      </c>
      <c r="BL6" s="100" t="s">
        <v>105</v>
      </c>
      <c r="BM6" s="100" t="s">
        <v>106</v>
      </c>
      <c r="BN6" s="100" t="s">
        <v>107</v>
      </c>
      <c r="BO6" s="101" t="s">
        <v>108</v>
      </c>
      <c r="BP6" s="101" t="s">
        <v>109</v>
      </c>
      <c r="BQ6" s="101" t="s">
        <v>110</v>
      </c>
      <c r="BR6" s="101" t="s">
        <v>111</v>
      </c>
      <c r="BS6" s="101" t="s">
        <v>112</v>
      </c>
      <c r="BT6" s="95" t="s">
        <v>113</v>
      </c>
      <c r="BU6" s="95" t="s">
        <v>114</v>
      </c>
      <c r="BV6" s="95" t="s">
        <v>115</v>
      </c>
      <c r="BX6" s="102" t="s">
        <v>137</v>
      </c>
      <c r="BY6" s="103" t="s">
        <v>117</v>
      </c>
      <c r="BZ6" s="104" t="s">
        <v>118</v>
      </c>
      <c r="CA6" s="105" t="s">
        <v>119</v>
      </c>
      <c r="CB6" s="106" t="s">
        <v>120</v>
      </c>
      <c r="CC6" s="107" t="s">
        <v>121</v>
      </c>
      <c r="CD6" s="108" t="s">
        <v>122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0.33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0.33</v>
      </c>
      <c r="V7" s="66">
        <f>IF((Scoresheet!$Y7+Scoresheet!$Z7+Scoresheet!$AA7)=0,0,FLOOR(Scoresheet!Z7/(Scoresheet!$Y7+Scoresheet!$Z7+Scoresheet!$AA7),0.01))</f>
        <v>0.33</v>
      </c>
      <c r="W7" s="110">
        <f>IF((Scoresheet!$Y7+Scoresheet!$Z7+Scoresheet!$AA7)=0,0,FLOOR(Scoresheet!AA7/(Scoresheet!$Y7+Scoresheet!$Z7+Scoresheet!$AA7),0.01))</f>
        <v>0.33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0.33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0.33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0.33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1</v>
      </c>
      <c r="BJ7" s="66">
        <f t="shared" si="3"/>
        <v>1</v>
      </c>
      <c r="BK7" s="66">
        <f t="shared" si="3"/>
        <v>1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0.5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0</v>
      </c>
      <c r="BQ8" s="66">
        <f t="shared" ref="BQ8:BQ71" si="37">IF(AC8&gt;0,1,0)</f>
        <v>1</v>
      </c>
      <c r="BR8" s="66">
        <f t="shared" ref="BR8:BR71" si="38">IF(AD8&gt;0,1,0)</f>
        <v>1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0.5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1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0.5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1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1</v>
      </c>
      <c r="BC9" s="66">
        <f t="shared" si="23"/>
        <v>1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1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0.33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0.33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0.33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0.33</v>
      </c>
      <c r="V10" s="66">
        <f>IF((Scoresheet!$Y10+Scoresheet!$Z10+Scoresheet!$AA10)=0,0,FLOOR(Scoresheet!Z10/(Scoresheet!$Y10+Scoresheet!$Z10+Scoresheet!$AA10),0.01))</f>
        <v>0.33</v>
      </c>
      <c r="W10" s="109">
        <f>IF((Scoresheet!$Y10+Scoresheet!$Z10+Scoresheet!$AA10)=0,0,FLOOR(Scoresheet!AA10/(Scoresheet!$Y10+Scoresheet!$Z10+Scoresheet!$AA10),0.01))</f>
        <v>0.33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0.33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0.33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0.33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1</v>
      </c>
      <c r="BC10" s="66">
        <f t="shared" si="23"/>
        <v>1</v>
      </c>
      <c r="BD10" s="66">
        <f t="shared" si="24"/>
        <v>1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1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0.33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0.33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1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0.5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0</v>
      </c>
      <c r="BM11" s="66">
        <f t="shared" si="33"/>
        <v>1</v>
      </c>
      <c r="BN11" s="66">
        <f t="shared" si="34"/>
        <v>0</v>
      </c>
      <c r="BO11" s="66">
        <f t="shared" si="35"/>
        <v>0</v>
      </c>
      <c r="BP11" s="66">
        <f t="shared" si="36"/>
        <v>0</v>
      </c>
      <c r="BQ11" s="66">
        <f t="shared" si="37"/>
        <v>1</v>
      </c>
      <c r="BR11" s="66">
        <f t="shared" si="38"/>
        <v>1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0.33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1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0.33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0.33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0.33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1</v>
      </c>
      <c r="BC12" s="66">
        <f t="shared" si="23"/>
        <v>1</v>
      </c>
      <c r="BD12" s="66">
        <f t="shared" si="24"/>
        <v>1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1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0.33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0.5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0.5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1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0</v>
      </c>
      <c r="F14" s="66">
        <f>IF(Scoresheet!G14=0,0,Scoresheet!G14/(Scoresheet!G14+Scoresheet!H14)*(IF(Result!E14=0,1,Result!E14)))</f>
        <v>0.5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1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0.33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1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0.33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0.33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0.33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0</v>
      </c>
      <c r="AT14" s="66">
        <f t="shared" si="14"/>
        <v>1</v>
      </c>
      <c r="AU14" s="66">
        <f t="shared" si="15"/>
        <v>0</v>
      </c>
      <c r="AV14" s="66">
        <f t="shared" si="16"/>
        <v>0</v>
      </c>
      <c r="AW14" s="66">
        <f t="shared" si="17"/>
        <v>1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1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0</v>
      </c>
      <c r="BK14" s="66">
        <f t="shared" si="31"/>
        <v>1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0</v>
      </c>
      <c r="BQ14" s="66">
        <f t="shared" si="37"/>
        <v>1</v>
      </c>
      <c r="BR14" s="66">
        <f t="shared" si="38"/>
        <v>1</v>
      </c>
      <c r="BS14" s="66">
        <f t="shared" si="39"/>
        <v>1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0.33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0.33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0.33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0.33</v>
      </c>
      <c r="AF15" s="66">
        <f>IF((Scoresheet!$AJ15+Scoresheet!$AK15+Scoresheet!$AL15)=0,0,FLOOR(Scoresheet!AJ15/(Scoresheet!$AJ15+Scoresheet!$AK15+Scoresheet!$AL15),0.01))</f>
        <v>0.5</v>
      </c>
      <c r="AG15" s="66">
        <f>IF((Scoresheet!$AJ15+Scoresheet!$AK15+Scoresheet!$AL15)=0,0,FLOOR(Scoresheet!AK15/(Scoresheet!$AJ15+Scoresheet!$AK15+Scoresheet!$AL15),0.01))</f>
        <v>0.5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0</v>
      </c>
      <c r="BQ15" s="66">
        <f t="shared" si="37"/>
        <v>1</v>
      </c>
      <c r="BR15" s="66">
        <f t="shared" si="38"/>
        <v>1</v>
      </c>
      <c r="BS15" s="66">
        <f t="shared" si="39"/>
        <v>1</v>
      </c>
      <c r="BT15" s="66">
        <f t="shared" si="40"/>
        <v>1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1</v>
      </c>
      <c r="F16" s="66">
        <f>IF(Scoresheet!G16=0,0,Scoresheet!G16/(Scoresheet!G16+Scoresheet!H16)*(IF(Result!E16=0,1,Result!E16)))</f>
        <v>0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0.5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0.5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1</v>
      </c>
      <c r="AT16" s="66">
        <f t="shared" si="14"/>
        <v>0</v>
      </c>
      <c r="AU16" s="66">
        <f t="shared" si="15"/>
        <v>0</v>
      </c>
      <c r="AV16" s="66">
        <f t="shared" si="16"/>
        <v>0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1</v>
      </c>
      <c r="BD16" s="66">
        <f t="shared" si="24"/>
        <v>1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1</v>
      </c>
      <c r="BK16" s="66">
        <f t="shared" si="31"/>
        <v>1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0.33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0.33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1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0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0.33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0.33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0.33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0.5</v>
      </c>
      <c r="W19" s="109">
        <f>IF((Scoresheet!$Y19+Scoresheet!$Z19+Scoresheet!$AA19)=0,0,FLOOR(Scoresheet!AA19/(Scoresheet!$Y19+Scoresheet!$Z19+Scoresheet!$AA19),0.01))</f>
        <v>0.5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0.33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0.33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0.33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0.5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1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0.33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0.33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1</v>
      </c>
      <c r="AV20" s="66">
        <f t="shared" si="16"/>
        <v>0</v>
      </c>
      <c r="AW20" s="66">
        <f t="shared" si="17"/>
        <v>1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0</v>
      </c>
      <c r="BD20" s="66">
        <f t="shared" si="24"/>
        <v>1</v>
      </c>
      <c r="BE20" s="66">
        <f t="shared" si="25"/>
        <v>1</v>
      </c>
      <c r="BF20" s="66">
        <f t="shared" si="26"/>
        <v>1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0.25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0.25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0.25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0.25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0.5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0.33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0.33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0.33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0.5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1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1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1</v>
      </c>
      <c r="BS21" s="66">
        <f t="shared" si="39"/>
        <v>0</v>
      </c>
      <c r="BT21" s="66">
        <f t="shared" si="40"/>
        <v>1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0.25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0.25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0.25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0.25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0.5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1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0.33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0.33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0.33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0.33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0.33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1</v>
      </c>
      <c r="BE23" s="66">
        <f t="shared" si="25"/>
        <v>1</v>
      </c>
      <c r="BF23" s="66">
        <f t="shared" si="26"/>
        <v>1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1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1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0.5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0.5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1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0</v>
      </c>
      <c r="AW24" s="66">
        <f t="shared" si="17"/>
        <v>1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0</v>
      </c>
      <c r="BD24" s="66">
        <f t="shared" si="24"/>
        <v>0</v>
      </c>
      <c r="BE24" s="66">
        <f t="shared" si="25"/>
        <v>0</v>
      </c>
      <c r="BF24" s="66">
        <f t="shared" si="26"/>
        <v>1</v>
      </c>
      <c r="BG24" s="66">
        <f t="shared" si="27"/>
        <v>1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0</v>
      </c>
      <c r="D25" s="109">
        <f>IF(Scoresheet!D25=0,0,Scoresheet!D25/(Scoresheet!C25+Scoresheet!D25))</f>
        <v>1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0.5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0.5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0.33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0.33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0.33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1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0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0.5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1</v>
      </c>
      <c r="AV25" s="66">
        <f t="shared" si="16"/>
        <v>0</v>
      </c>
      <c r="AW25" s="66">
        <f t="shared" si="17"/>
        <v>1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1</v>
      </c>
      <c r="BM25" s="66">
        <f t="shared" si="33"/>
        <v>0</v>
      </c>
      <c r="BN25" s="66">
        <f t="shared" si="34"/>
        <v>0</v>
      </c>
      <c r="BO25" s="66">
        <f t="shared" si="35"/>
        <v>1</v>
      </c>
      <c r="BP25" s="66">
        <f t="shared" si="36"/>
        <v>1</v>
      </c>
      <c r="BQ25" s="66">
        <f t="shared" si="37"/>
        <v>0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0.25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0.25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0.25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0</v>
      </c>
      <c r="BD26" s="66">
        <f t="shared" si="24"/>
        <v>1</v>
      </c>
      <c r="BE26" s="66">
        <f t="shared" si="25"/>
        <v>1</v>
      </c>
      <c r="BF26" s="66">
        <f t="shared" si="26"/>
        <v>1</v>
      </c>
      <c r="BG26" s="66">
        <f t="shared" si="27"/>
        <v>1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0.5</v>
      </c>
      <c r="F27" s="66">
        <f>IF(Scoresheet!G27=0,0,Scoresheet!G27/(Scoresheet!G27+Scoresheet!H27)*(IF(Result!E27=0,1,Result!E27)))</f>
        <v>0.25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0.5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0.2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0.2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0.2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0.2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0.2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0.5</v>
      </c>
      <c r="Z27" s="115">
        <f>IF((Scoresheet!$AB27+Scoresheet!$AC27+Scoresheet!$AD27)=0,0,FLOOR(Scoresheet!AD27/(Scoresheet!$AB27+Scoresheet!$AC27+Scoresheet!$AD27),0.01))</f>
        <v>0.5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1</v>
      </c>
      <c r="AU27" s="66">
        <f t="shared" si="15"/>
        <v>0</v>
      </c>
      <c r="AV27" s="66">
        <f t="shared" si="16"/>
        <v>0</v>
      </c>
      <c r="AW27" s="66">
        <f t="shared" si="17"/>
        <v>1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1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1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1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0.5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0.5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0.5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1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1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1</v>
      </c>
      <c r="BF28" s="66">
        <f t="shared" si="26"/>
        <v>1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1</v>
      </c>
      <c r="BM28" s="66">
        <f t="shared" si="33"/>
        <v>1</v>
      </c>
      <c r="BN28" s="66">
        <f t="shared" si="34"/>
        <v>0</v>
      </c>
      <c r="BO28" s="66">
        <f t="shared" si="35"/>
        <v>0</v>
      </c>
      <c r="BP28" s="66">
        <f t="shared" si="36"/>
        <v>1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0.33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0.33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0.5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0</v>
      </c>
      <c r="BE29" s="66">
        <f t="shared" si="25"/>
        <v>1</v>
      </c>
      <c r="BF29" s="66">
        <f t="shared" si="26"/>
        <v>1</v>
      </c>
      <c r="BG29" s="66">
        <f t="shared" si="27"/>
        <v>1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1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0.5</v>
      </c>
      <c r="I30" s="66">
        <f>IF(Scoresheet!L30=0,0,Scoresheet!L30/(Scoresheet!K30+Scoresheet!L30)*(IF(Result!E30=0,1,Result!E30)))</f>
        <v>0.5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0.25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0.25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0.25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0.25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0.5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0.5</v>
      </c>
      <c r="AG30" s="66">
        <f>IF((Scoresheet!$AJ30+Scoresheet!$AK30+Scoresheet!$AL30)=0,0,FLOOR(Scoresheet!AK30/(Scoresheet!$AJ30+Scoresheet!$AK30+Scoresheet!$AL30),0.01))</f>
        <v>0.5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0</v>
      </c>
      <c r="AV30" s="66">
        <f t="shared" si="16"/>
        <v>1</v>
      </c>
      <c r="AW30" s="66">
        <f t="shared" si="17"/>
        <v>1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1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1</v>
      </c>
      <c r="BS30" s="66">
        <f t="shared" si="39"/>
        <v>0</v>
      </c>
      <c r="BT30" s="66">
        <f t="shared" si="40"/>
        <v>1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0.5</v>
      </c>
      <c r="H31" s="66">
        <f>IF(Scoresheet!K31=0,0,Scoresheet!K31/(Scoresheet!L31+Scoresheet!K31)*(IF(Result!E31=0,1,Result!E31)))</f>
        <v>0.5</v>
      </c>
      <c r="I31" s="66">
        <f>IF(Scoresheet!L31=0,0,Scoresheet!L31/(Scoresheet!K31+Scoresheet!L31)*(IF(Result!E31=0,1,Result!E31)))</f>
        <v>0.5</v>
      </c>
      <c r="J31" s="109">
        <f>IF(Scoresheet!M31=0,0,Scoresheet!M31/(Scoresheet!M31+Scoresheet!N31))</f>
        <v>0.5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0.5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0.5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1</v>
      </c>
      <c r="AV31" s="66">
        <f t="shared" si="16"/>
        <v>1</v>
      </c>
      <c r="AW31" s="66">
        <f t="shared" si="17"/>
        <v>1</v>
      </c>
      <c r="AX31" s="66">
        <f t="shared" si="18"/>
        <v>1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1</v>
      </c>
      <c r="BE31" s="66">
        <f t="shared" si="25"/>
        <v>1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1</v>
      </c>
      <c r="BR31" s="66">
        <f t="shared" si="38"/>
        <v>1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0.5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0.5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1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1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1</v>
      </c>
      <c r="BG32" s="66">
        <f t="shared" si="27"/>
        <v>1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1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1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1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0.25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0.25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0.25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0.25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1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1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1</v>
      </c>
      <c r="BE33" s="66">
        <f t="shared" si="25"/>
        <v>1</v>
      </c>
      <c r="BF33" s="66">
        <f t="shared" si="26"/>
        <v>1</v>
      </c>
      <c r="BG33" s="66">
        <f t="shared" si="27"/>
        <v>1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0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0.2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0.2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0.2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0.2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0.2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1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1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1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0.33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0.33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0.33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0.5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1</v>
      </c>
      <c r="BF35" s="66">
        <f t="shared" si="26"/>
        <v>1</v>
      </c>
      <c r="BG35" s="66">
        <f t="shared" si="27"/>
        <v>1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0</v>
      </c>
      <c r="BQ35" s="66">
        <f t="shared" si="37"/>
        <v>1</v>
      </c>
      <c r="BR35" s="66">
        <f t="shared" si="38"/>
        <v>1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0.25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0.25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0.25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0.25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0.5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1</v>
      </c>
      <c r="BE36" s="66">
        <f t="shared" si="25"/>
        <v>1</v>
      </c>
      <c r="BF36" s="66">
        <f t="shared" si="26"/>
        <v>1</v>
      </c>
      <c r="BG36" s="66">
        <f t="shared" si="27"/>
        <v>1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0</v>
      </c>
      <c r="BQ36" s="66">
        <f t="shared" si="37"/>
        <v>1</v>
      </c>
      <c r="BR36" s="66">
        <f t="shared" si="38"/>
        <v>1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0.25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0.25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0.25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0.25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0.5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0.5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1</v>
      </c>
      <c r="BF37" s="66">
        <f t="shared" si="26"/>
        <v>1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0</v>
      </c>
      <c r="BQ37" s="66">
        <f t="shared" si="37"/>
        <v>1</v>
      </c>
      <c r="BR37" s="66">
        <f t="shared" si="38"/>
        <v>1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1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0.5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0.5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0.5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1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1</v>
      </c>
      <c r="BG38" s="66">
        <f t="shared" si="27"/>
        <v>1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0</v>
      </c>
      <c r="BQ38" s="66">
        <f t="shared" si="37"/>
        <v>1</v>
      </c>
      <c r="BR38" s="66">
        <f t="shared" si="38"/>
        <v>1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OTU 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1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0.5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0.5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0.5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0.5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1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1</v>
      </c>
      <c r="BF39" s="66">
        <f t="shared" si="26"/>
        <v>1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1</v>
      </c>
      <c r="BQ39" s="66">
        <f t="shared" si="37"/>
        <v>1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OTU 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1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1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1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0</v>
      </c>
      <c r="BQ40" s="66">
        <f t="shared" si="37"/>
        <v>1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35</v>
      </c>
      <c r="B41" s="109" t="str">
        <f>Scoresheet!B41</f>
        <v>OTU 35</v>
      </c>
      <c r="C41" s="66">
        <f>IF(Scoresheet!C41=0,0,Scoresheet!C41/(Scoresheet!C41+Scoresheet!D41))</f>
        <v>1</v>
      </c>
      <c r="D41" s="109">
        <f>IF(Scoresheet!D41=0,0,Scoresheet!D41/(Scoresheet!C41+Scoresheet!D41))</f>
        <v>0</v>
      </c>
      <c r="E41" s="66">
        <f>IF(Scoresheet!E41=0,0,Scoresheet!E41/(Scoresheet!E41+Scoresheet!F41))</f>
        <v>1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0.5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0.5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1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1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1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1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1</v>
      </c>
      <c r="AR41" s="66">
        <f t="shared" si="12"/>
        <v>1</v>
      </c>
      <c r="AS41" s="66">
        <f t="shared" si="13"/>
        <v>1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1</v>
      </c>
      <c r="BG41" s="66">
        <f t="shared" si="27"/>
        <v>1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1</v>
      </c>
      <c r="BL41" s="66">
        <f t="shared" si="32"/>
        <v>0</v>
      </c>
      <c r="BM41" s="66">
        <f t="shared" si="33"/>
        <v>0</v>
      </c>
      <c r="BN41" s="66">
        <f t="shared" si="34"/>
        <v>1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1</v>
      </c>
      <c r="BT41" s="66">
        <f t="shared" si="40"/>
        <v>0</v>
      </c>
      <c r="BU41" s="66">
        <f t="shared" si="41"/>
        <v>1</v>
      </c>
      <c r="BV41" s="66">
        <f t="shared" si="42"/>
        <v>0</v>
      </c>
      <c r="BX41" s="66">
        <f t="shared" si="43"/>
        <v>1</v>
      </c>
      <c r="BY41" s="66">
        <f t="shared" si="45"/>
        <v>1</v>
      </c>
      <c r="BZ41" s="66">
        <f t="shared" si="46"/>
        <v>1</v>
      </c>
      <c r="CA41" s="66">
        <f t="shared" si="47"/>
        <v>1</v>
      </c>
      <c r="CB41" s="66">
        <f t="shared" si="48"/>
        <v>1</v>
      </c>
      <c r="CC41" s="66">
        <f t="shared" si="49"/>
        <v>1</v>
      </c>
      <c r="CD41" s="66">
        <f t="shared" si="50"/>
        <v>1</v>
      </c>
    </row>
    <row r="42" spans="1:82">
      <c r="A42" s="96">
        <f t="shared" si="11"/>
        <v>36</v>
      </c>
      <c r="B42" s="109" t="str">
        <f>Scoresheet!B42</f>
        <v>OTU 36</v>
      </c>
      <c r="C42" s="66">
        <f>IF(Scoresheet!C42=0,0,Scoresheet!C42/(Scoresheet!C42+Scoresheet!D42))</f>
        <v>0</v>
      </c>
      <c r="D42" s="109">
        <f>IF(Scoresheet!D42=0,0,Scoresheet!D42/(Scoresheet!C42+Scoresheet!D42))</f>
        <v>1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1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0.5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0.5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1</v>
      </c>
      <c r="X42" s="66">
        <f>IF((Scoresheet!$AB42+Scoresheet!$AC42+Scoresheet!$AD42)=0,0,FLOOR(Scoresheet!AB42/(Scoresheet!$AB42+Scoresheet!$AC42+Scoresheet!$AD42),0.01))</f>
        <v>1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1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1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1</v>
      </c>
      <c r="AR42" s="66">
        <f t="shared" si="12"/>
        <v>1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1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1</v>
      </c>
      <c r="BG42" s="66">
        <f t="shared" si="27"/>
        <v>1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1</v>
      </c>
      <c r="BL42" s="66">
        <f t="shared" si="32"/>
        <v>1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1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1</v>
      </c>
      <c r="BV42" s="66">
        <f t="shared" si="42"/>
        <v>0</v>
      </c>
      <c r="BX42" s="66">
        <f t="shared" si="43"/>
        <v>1</v>
      </c>
      <c r="BY42" s="66">
        <f t="shared" si="45"/>
        <v>1</v>
      </c>
      <c r="BZ42" s="66">
        <f t="shared" si="46"/>
        <v>1</v>
      </c>
      <c r="CA42" s="66">
        <f t="shared" si="47"/>
        <v>1</v>
      </c>
      <c r="CB42" s="66">
        <f t="shared" si="48"/>
        <v>1</v>
      </c>
      <c r="CC42" s="66">
        <f t="shared" si="49"/>
        <v>1</v>
      </c>
      <c r="CD42" s="66">
        <f t="shared" si="50"/>
        <v>1</v>
      </c>
    </row>
    <row r="43" spans="1:82">
      <c r="A43" s="96">
        <f t="shared" si="11"/>
        <v>37</v>
      </c>
      <c r="B43" s="109" t="str">
        <f>Scoresheet!B43</f>
        <v>OTU 37</v>
      </c>
      <c r="C43" s="66">
        <f>IF(Scoresheet!C43=0,0,Scoresheet!C43/(Scoresheet!C43+Scoresheet!D43))</f>
        <v>1</v>
      </c>
      <c r="D43" s="109">
        <f>IF(Scoresheet!D43=0,0,Scoresheet!D43/(Scoresheet!C43+Scoresheet!D43))</f>
        <v>0</v>
      </c>
      <c r="E43" s="66">
        <f>IF(Scoresheet!E43=0,0,Scoresheet!E43/(Scoresheet!E43+Scoresheet!F43))</f>
        <v>1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0.25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0.25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0.25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0.25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1</v>
      </c>
      <c r="X43" s="66">
        <f>IF((Scoresheet!$AB43+Scoresheet!$AC43+Scoresheet!$AD43)=0,0,FLOOR(Scoresheet!AB43/(Scoresheet!$AB43+Scoresheet!$AC43+Scoresheet!$AD43),0.01))</f>
        <v>0.5</v>
      </c>
      <c r="Y43" s="66">
        <f>IF((Scoresheet!$AB43+Scoresheet!$AC43+Scoresheet!$AD43)=0,0,FLOOR(Scoresheet!AC43/(Scoresheet!$AB43+Scoresheet!$AC43+Scoresheet!$AD43),0.01))</f>
        <v>0.5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1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1</v>
      </c>
      <c r="AI43" s="95"/>
      <c r="AJ43" s="95"/>
      <c r="AK43" s="95"/>
      <c r="AL43" s="95"/>
      <c r="AM43" s="95"/>
      <c r="AN43" s="95"/>
      <c r="AQ43" s="66">
        <f t="shared" si="44"/>
        <v>1</v>
      </c>
      <c r="AR43" s="66">
        <f t="shared" si="12"/>
        <v>1</v>
      </c>
      <c r="AS43" s="66">
        <f t="shared" si="13"/>
        <v>1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1</v>
      </c>
      <c r="BE43" s="66">
        <f t="shared" si="25"/>
        <v>1</v>
      </c>
      <c r="BF43" s="66">
        <f t="shared" si="26"/>
        <v>1</v>
      </c>
      <c r="BG43" s="66">
        <f t="shared" si="27"/>
        <v>1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1</v>
      </c>
      <c r="BL43" s="66">
        <f t="shared" si="32"/>
        <v>1</v>
      </c>
      <c r="BM43" s="66">
        <f t="shared" si="33"/>
        <v>1</v>
      </c>
      <c r="BN43" s="66">
        <f t="shared" si="34"/>
        <v>0</v>
      </c>
      <c r="BO43" s="66">
        <f t="shared" si="35"/>
        <v>0</v>
      </c>
      <c r="BP43" s="66">
        <f t="shared" si="36"/>
        <v>1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1</v>
      </c>
      <c r="BX43" s="66">
        <f t="shared" si="43"/>
        <v>1</v>
      </c>
      <c r="BY43" s="66">
        <f t="shared" si="45"/>
        <v>1</v>
      </c>
      <c r="BZ43" s="66">
        <f t="shared" si="46"/>
        <v>1</v>
      </c>
      <c r="CA43" s="66">
        <f t="shared" si="47"/>
        <v>1</v>
      </c>
      <c r="CB43" s="66">
        <f t="shared" si="48"/>
        <v>1</v>
      </c>
      <c r="CC43" s="66">
        <f t="shared" si="49"/>
        <v>1</v>
      </c>
      <c r="CD43" s="66">
        <f t="shared" si="50"/>
        <v>1</v>
      </c>
    </row>
    <row r="44" spans="1:82">
      <c r="A44" s="96">
        <f t="shared" si="11"/>
        <v>38</v>
      </c>
      <c r="B44" s="109" t="str">
        <f>Scoresheet!B44</f>
        <v>OTU 38</v>
      </c>
      <c r="C44" s="66">
        <f>IF(Scoresheet!C44=0,0,Scoresheet!C44/(Scoresheet!C44+Scoresheet!D44))</f>
        <v>1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0.5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1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0.25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0.25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0.25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0.25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0.5</v>
      </c>
      <c r="W44" s="109">
        <f>IF((Scoresheet!$Y44+Scoresheet!$Z44+Scoresheet!$AA44)=0,0,FLOOR(Scoresheet!AA44/(Scoresheet!$Y44+Scoresheet!$Z44+Scoresheet!$AA44),0.01))</f>
        <v>0.5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0.5</v>
      </c>
      <c r="Z44" s="115">
        <f>IF((Scoresheet!$AB44+Scoresheet!$AC44+Scoresheet!$AD44)=0,0,FLOOR(Scoresheet!AD44/(Scoresheet!$AB44+Scoresheet!$AC44+Scoresheet!$AD44),0.01))</f>
        <v>0.5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0.5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0.5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1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1</v>
      </c>
      <c r="AR44" s="66">
        <f t="shared" si="12"/>
        <v>1</v>
      </c>
      <c r="AS44" s="66">
        <f t="shared" si="13"/>
        <v>0</v>
      </c>
      <c r="AT44" s="66">
        <f t="shared" si="14"/>
        <v>1</v>
      </c>
      <c r="AU44" s="66">
        <f t="shared" si="15"/>
        <v>0</v>
      </c>
      <c r="AV44" s="66">
        <f t="shared" si="16"/>
        <v>0</v>
      </c>
      <c r="AW44" s="66">
        <f t="shared" si="17"/>
        <v>1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1</v>
      </c>
      <c r="BE44" s="66">
        <f t="shared" si="25"/>
        <v>1</v>
      </c>
      <c r="BF44" s="66">
        <f t="shared" si="26"/>
        <v>1</v>
      </c>
      <c r="BG44" s="66">
        <f t="shared" si="27"/>
        <v>1</v>
      </c>
      <c r="BH44" s="66">
        <f t="shared" si="28"/>
        <v>0</v>
      </c>
      <c r="BI44" s="66">
        <f t="shared" si="29"/>
        <v>0</v>
      </c>
      <c r="BJ44" s="66">
        <f t="shared" si="30"/>
        <v>1</v>
      </c>
      <c r="BK44" s="66">
        <f t="shared" si="31"/>
        <v>1</v>
      </c>
      <c r="BL44" s="66">
        <f t="shared" si="32"/>
        <v>0</v>
      </c>
      <c r="BM44" s="66">
        <f t="shared" si="33"/>
        <v>1</v>
      </c>
      <c r="BN44" s="66">
        <f t="shared" si="34"/>
        <v>1</v>
      </c>
      <c r="BO44" s="66">
        <f t="shared" si="35"/>
        <v>0</v>
      </c>
      <c r="BP44" s="66">
        <f t="shared" si="36"/>
        <v>1</v>
      </c>
      <c r="BQ44" s="66">
        <f t="shared" si="37"/>
        <v>1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1</v>
      </c>
      <c r="BV44" s="66">
        <f t="shared" si="42"/>
        <v>0</v>
      </c>
      <c r="BX44" s="66">
        <f t="shared" si="43"/>
        <v>1</v>
      </c>
      <c r="BY44" s="66">
        <f t="shared" si="45"/>
        <v>1</v>
      </c>
      <c r="BZ44" s="66">
        <f t="shared" si="46"/>
        <v>1</v>
      </c>
      <c r="CA44" s="66">
        <f t="shared" si="47"/>
        <v>1</v>
      </c>
      <c r="CB44" s="66">
        <f t="shared" si="48"/>
        <v>1</v>
      </c>
      <c r="CC44" s="66">
        <f t="shared" si="49"/>
        <v>1</v>
      </c>
      <c r="CD44" s="66">
        <f t="shared" si="50"/>
        <v>1</v>
      </c>
    </row>
    <row r="45" spans="1:82">
      <c r="A45" s="96">
        <f t="shared" si="11"/>
        <v>39</v>
      </c>
      <c r="B45" s="109" t="str">
        <f>Scoresheet!B45</f>
        <v>OTU 39</v>
      </c>
      <c r="C45" s="66">
        <f>IF(Scoresheet!C45=0,0,Scoresheet!C45/(Scoresheet!C45+Scoresheet!D45))</f>
        <v>1</v>
      </c>
      <c r="D45" s="109">
        <f>IF(Scoresheet!D45=0,0,Scoresheet!D45/(Scoresheet!C45+Scoresheet!D45))</f>
        <v>0</v>
      </c>
      <c r="E45" s="66">
        <f>IF(Scoresheet!E45=0,0,Scoresheet!E45/(Scoresheet!E45+Scoresheet!F45))</f>
        <v>1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1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1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1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0.5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0.5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1</v>
      </c>
      <c r="AI45" s="95"/>
      <c r="AJ45" s="95"/>
      <c r="AK45" s="95"/>
      <c r="AL45" s="95"/>
      <c r="AM45" s="95"/>
      <c r="AN45" s="95"/>
      <c r="AQ45" s="66">
        <f t="shared" si="44"/>
        <v>1</v>
      </c>
      <c r="AR45" s="66">
        <f t="shared" si="12"/>
        <v>1</v>
      </c>
      <c r="AS45" s="66">
        <f t="shared" si="13"/>
        <v>1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1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1</v>
      </c>
      <c r="BL45" s="66">
        <f t="shared" si="32"/>
        <v>0</v>
      </c>
      <c r="BM45" s="66">
        <f t="shared" si="33"/>
        <v>1</v>
      </c>
      <c r="BN45" s="66">
        <f t="shared" si="34"/>
        <v>0</v>
      </c>
      <c r="BO45" s="66">
        <f t="shared" si="35"/>
        <v>1</v>
      </c>
      <c r="BP45" s="66">
        <f t="shared" si="36"/>
        <v>1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1</v>
      </c>
      <c r="BX45" s="66">
        <f t="shared" si="43"/>
        <v>1</v>
      </c>
      <c r="BY45" s="66">
        <f t="shared" si="45"/>
        <v>1</v>
      </c>
      <c r="BZ45" s="66">
        <f t="shared" si="46"/>
        <v>1</v>
      </c>
      <c r="CA45" s="66">
        <f t="shared" si="47"/>
        <v>1</v>
      </c>
      <c r="CB45" s="66">
        <f t="shared" si="48"/>
        <v>1</v>
      </c>
      <c r="CC45" s="66">
        <f t="shared" si="49"/>
        <v>1</v>
      </c>
      <c r="CD45" s="66">
        <f t="shared" si="50"/>
        <v>1</v>
      </c>
    </row>
    <row r="46" spans="1:82">
      <c r="A46" s="96">
        <f t="shared" si="11"/>
        <v>40</v>
      </c>
      <c r="B46" s="109" t="str">
        <f>Scoresheet!B46</f>
        <v>OTU 40</v>
      </c>
      <c r="C46" s="66">
        <f>IF(Scoresheet!C46=0,0,Scoresheet!C46/(Scoresheet!C46+Scoresheet!D46))</f>
        <v>0</v>
      </c>
      <c r="D46" s="109">
        <f>IF(Scoresheet!D46=0,0,Scoresheet!D46/(Scoresheet!C46+Scoresheet!D46))</f>
        <v>1</v>
      </c>
      <c r="E46" s="66">
        <f>IF(Scoresheet!E46=0,0,Scoresheet!E46/(Scoresheet!E46+Scoresheet!F46))</f>
        <v>1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0.25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0.25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0.25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0.25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1</v>
      </c>
      <c r="X46" s="66">
        <f>IF((Scoresheet!$AB46+Scoresheet!$AC46+Scoresheet!$AD46)=0,0,FLOOR(Scoresheet!AB46/(Scoresheet!$AB46+Scoresheet!$AC46+Scoresheet!$AD46),0.01))</f>
        <v>0.5</v>
      </c>
      <c r="Y46" s="66">
        <f>IF((Scoresheet!$AB46+Scoresheet!$AC46+Scoresheet!$AD46)=0,0,FLOOR(Scoresheet!AC46/(Scoresheet!$AB46+Scoresheet!$AC46+Scoresheet!$AD46),0.01))</f>
        <v>0.5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1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0.5</v>
      </c>
      <c r="AH46" s="109">
        <f>IF((Scoresheet!$AJ46+Scoresheet!$AK46+Scoresheet!$AL46)=0,0,FLOOR(Scoresheet!AL46/(Scoresheet!$AJ46+Scoresheet!$AK46+Scoresheet!$AL46),0.01))</f>
        <v>0.5</v>
      </c>
      <c r="AI46" s="95"/>
      <c r="AJ46" s="95"/>
      <c r="AK46" s="95"/>
      <c r="AL46" s="95"/>
      <c r="AM46" s="95"/>
      <c r="AN46" s="95"/>
      <c r="AQ46" s="66">
        <f t="shared" si="44"/>
        <v>1</v>
      </c>
      <c r="AR46" s="66">
        <f t="shared" si="12"/>
        <v>1</v>
      </c>
      <c r="AS46" s="66">
        <f t="shared" si="13"/>
        <v>1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1</v>
      </c>
      <c r="BE46" s="66">
        <f t="shared" si="25"/>
        <v>1</v>
      </c>
      <c r="BF46" s="66">
        <f t="shared" si="26"/>
        <v>1</v>
      </c>
      <c r="BG46" s="66">
        <f t="shared" si="27"/>
        <v>1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1</v>
      </c>
      <c r="BL46" s="66">
        <f t="shared" si="32"/>
        <v>1</v>
      </c>
      <c r="BM46" s="66">
        <f t="shared" si="33"/>
        <v>1</v>
      </c>
      <c r="BN46" s="66">
        <f t="shared" si="34"/>
        <v>0</v>
      </c>
      <c r="BO46" s="66">
        <f t="shared" si="35"/>
        <v>0</v>
      </c>
      <c r="BP46" s="66">
        <f t="shared" si="36"/>
        <v>1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1</v>
      </c>
      <c r="BV46" s="66">
        <f t="shared" si="42"/>
        <v>1</v>
      </c>
      <c r="BX46" s="66">
        <f t="shared" si="43"/>
        <v>1</v>
      </c>
      <c r="BY46" s="66">
        <f t="shared" si="45"/>
        <v>1</v>
      </c>
      <c r="BZ46" s="66">
        <f t="shared" si="46"/>
        <v>1</v>
      </c>
      <c r="CA46" s="66">
        <f t="shared" si="47"/>
        <v>1</v>
      </c>
      <c r="CB46" s="66">
        <f t="shared" si="48"/>
        <v>1</v>
      </c>
      <c r="CC46" s="66">
        <f t="shared" si="49"/>
        <v>1</v>
      </c>
      <c r="CD46" s="66">
        <f t="shared" si="50"/>
        <v>1</v>
      </c>
    </row>
    <row r="47" spans="1:82">
      <c r="A47" s="96">
        <f t="shared" si="11"/>
        <v>41</v>
      </c>
      <c r="B47" s="109" t="str">
        <f>Scoresheet!B47</f>
        <v>OTU 41</v>
      </c>
      <c r="C47" s="66">
        <f>IF(Scoresheet!C47=0,0,Scoresheet!C47/(Scoresheet!C47+Scoresheet!D47))</f>
        <v>1</v>
      </c>
      <c r="D47" s="109">
        <f>IF(Scoresheet!D47=0,0,Scoresheet!D47/(Scoresheet!C47+Scoresheet!D47))</f>
        <v>0</v>
      </c>
      <c r="E47" s="66">
        <f>IF(Scoresheet!E47=0,0,Scoresheet!E47/(Scoresheet!E47+Scoresheet!F47))</f>
        <v>1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0.25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0.25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0.25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0.25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1</v>
      </c>
      <c r="X47" s="66">
        <f>IF((Scoresheet!$AB47+Scoresheet!$AC47+Scoresheet!$AD47)=0,0,FLOOR(Scoresheet!AB47/(Scoresheet!$AB47+Scoresheet!$AC47+Scoresheet!$AD47),0.01))</f>
        <v>1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1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1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1</v>
      </c>
      <c r="AR47" s="66">
        <f t="shared" si="12"/>
        <v>1</v>
      </c>
      <c r="AS47" s="66">
        <f t="shared" si="13"/>
        <v>1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1</v>
      </c>
      <c r="BE47" s="66">
        <f t="shared" si="25"/>
        <v>1</v>
      </c>
      <c r="BF47" s="66">
        <f t="shared" si="26"/>
        <v>1</v>
      </c>
      <c r="BG47" s="66">
        <f t="shared" si="27"/>
        <v>1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1</v>
      </c>
      <c r="BL47" s="66">
        <f t="shared" si="32"/>
        <v>1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1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1</v>
      </c>
      <c r="BV47" s="66">
        <f t="shared" si="42"/>
        <v>0</v>
      </c>
      <c r="BX47" s="66">
        <f t="shared" si="43"/>
        <v>1</v>
      </c>
      <c r="BY47" s="66">
        <f t="shared" si="45"/>
        <v>1</v>
      </c>
      <c r="BZ47" s="66">
        <f t="shared" si="46"/>
        <v>1</v>
      </c>
      <c r="CA47" s="66">
        <f t="shared" si="47"/>
        <v>1</v>
      </c>
      <c r="CB47" s="66">
        <f t="shared" si="48"/>
        <v>1</v>
      </c>
      <c r="CC47" s="66">
        <f t="shared" si="49"/>
        <v>1</v>
      </c>
      <c r="CD47" s="66">
        <f t="shared" si="50"/>
        <v>1</v>
      </c>
    </row>
    <row r="48" spans="1:82">
      <c r="A48" s="96">
        <f t="shared" si="11"/>
        <v>42</v>
      </c>
      <c r="B48" s="109" t="str">
        <f>Scoresheet!B48</f>
        <v>OTU 42</v>
      </c>
      <c r="C48" s="66">
        <f>IF(Scoresheet!C48=0,0,Scoresheet!C48/(Scoresheet!C48+Scoresheet!D48))</f>
        <v>1</v>
      </c>
      <c r="D48" s="109">
        <f>IF(Scoresheet!D48=0,0,Scoresheet!D48/(Scoresheet!C48+Scoresheet!D48))</f>
        <v>0</v>
      </c>
      <c r="E48" s="66">
        <f>IF(Scoresheet!E48=0,0,Scoresheet!E48/(Scoresheet!E48+Scoresheet!F48))</f>
        <v>1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0.33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0.33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0.33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0.5</v>
      </c>
      <c r="W48" s="109">
        <f>IF((Scoresheet!$Y48+Scoresheet!$Z48+Scoresheet!$AA48)=0,0,FLOOR(Scoresheet!AA48/(Scoresheet!$Y48+Scoresheet!$Z48+Scoresheet!$AA48),0.01))</f>
        <v>0.5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1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0.5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0.5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1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1</v>
      </c>
      <c r="AR48" s="66">
        <f t="shared" si="12"/>
        <v>1</v>
      </c>
      <c r="AS48" s="66">
        <f t="shared" si="13"/>
        <v>1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1</v>
      </c>
      <c r="BC48" s="66">
        <f t="shared" si="23"/>
        <v>1</v>
      </c>
      <c r="BD48" s="66">
        <f t="shared" si="24"/>
        <v>1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1</v>
      </c>
      <c r="BK48" s="66">
        <f t="shared" si="31"/>
        <v>1</v>
      </c>
      <c r="BL48" s="66">
        <f t="shared" si="32"/>
        <v>0</v>
      </c>
      <c r="BM48" s="66">
        <f t="shared" si="33"/>
        <v>0</v>
      </c>
      <c r="BN48" s="66">
        <f t="shared" si="34"/>
        <v>1</v>
      </c>
      <c r="BO48" s="66">
        <f t="shared" si="35"/>
        <v>0</v>
      </c>
      <c r="BP48" s="66">
        <f t="shared" si="36"/>
        <v>0</v>
      </c>
      <c r="BQ48" s="66">
        <f t="shared" si="37"/>
        <v>1</v>
      </c>
      <c r="BR48" s="66">
        <f t="shared" si="38"/>
        <v>1</v>
      </c>
      <c r="BS48" s="66">
        <f t="shared" si="39"/>
        <v>0</v>
      </c>
      <c r="BT48" s="66">
        <f t="shared" si="40"/>
        <v>0</v>
      </c>
      <c r="BU48" s="66">
        <f t="shared" si="41"/>
        <v>1</v>
      </c>
      <c r="BV48" s="66">
        <f t="shared" si="42"/>
        <v>0</v>
      </c>
      <c r="BX48" s="66">
        <f t="shared" si="43"/>
        <v>1</v>
      </c>
      <c r="BY48" s="66">
        <f t="shared" si="45"/>
        <v>1</v>
      </c>
      <c r="BZ48" s="66">
        <f t="shared" si="46"/>
        <v>1</v>
      </c>
      <c r="CA48" s="66">
        <f t="shared" si="47"/>
        <v>1</v>
      </c>
      <c r="CB48" s="66">
        <f t="shared" si="48"/>
        <v>1</v>
      </c>
      <c r="CC48" s="66">
        <f t="shared" si="49"/>
        <v>1</v>
      </c>
      <c r="CD48" s="66">
        <f t="shared" si="50"/>
        <v>1</v>
      </c>
    </row>
    <row r="49" spans="1:82">
      <c r="A49" s="96">
        <f t="shared" si="11"/>
        <v>43</v>
      </c>
      <c r="B49" s="109" t="str">
        <f>Scoresheet!B49</f>
        <v>OTU 43</v>
      </c>
      <c r="C49" s="66">
        <f>IF(Scoresheet!C49=0,0,Scoresheet!C49/(Scoresheet!C49+Scoresheet!D49))</f>
        <v>1</v>
      </c>
      <c r="D49" s="109">
        <f>IF(Scoresheet!D49=0,0,Scoresheet!D49/(Scoresheet!C49+Scoresheet!D49))</f>
        <v>0</v>
      </c>
      <c r="E49" s="66">
        <f>IF(Scoresheet!E49=0,0,Scoresheet!E49/(Scoresheet!E49+Scoresheet!F49))</f>
        <v>1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0.33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0.33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0.33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1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1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0.33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0.33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0.33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1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1</v>
      </c>
      <c r="AR49" s="66">
        <f t="shared" si="12"/>
        <v>1</v>
      </c>
      <c r="AS49" s="66">
        <f t="shared" si="13"/>
        <v>1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1</v>
      </c>
      <c r="BB49" s="66">
        <f t="shared" si="22"/>
        <v>1</v>
      </c>
      <c r="BC49" s="66">
        <f t="shared" si="23"/>
        <v>1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1</v>
      </c>
      <c r="BL49" s="66">
        <f t="shared" si="32"/>
        <v>0</v>
      </c>
      <c r="BM49" s="66">
        <f t="shared" si="33"/>
        <v>0</v>
      </c>
      <c r="BN49" s="66">
        <f t="shared" si="34"/>
        <v>1</v>
      </c>
      <c r="BO49" s="66">
        <f t="shared" si="35"/>
        <v>0</v>
      </c>
      <c r="BP49" s="66">
        <f t="shared" si="36"/>
        <v>1</v>
      </c>
      <c r="BQ49" s="66">
        <f t="shared" si="37"/>
        <v>1</v>
      </c>
      <c r="BR49" s="66">
        <f t="shared" si="38"/>
        <v>1</v>
      </c>
      <c r="BS49" s="66">
        <f t="shared" si="39"/>
        <v>0</v>
      </c>
      <c r="BT49" s="66">
        <f t="shared" si="40"/>
        <v>0</v>
      </c>
      <c r="BU49" s="66">
        <f t="shared" si="41"/>
        <v>1</v>
      </c>
      <c r="BV49" s="66">
        <f t="shared" si="42"/>
        <v>0</v>
      </c>
      <c r="BX49" s="66">
        <f t="shared" si="43"/>
        <v>1</v>
      </c>
      <c r="BY49" s="66">
        <f t="shared" si="45"/>
        <v>1</v>
      </c>
      <c r="BZ49" s="66">
        <f t="shared" si="46"/>
        <v>1</v>
      </c>
      <c r="CA49" s="66">
        <f t="shared" si="47"/>
        <v>1</v>
      </c>
      <c r="CB49" s="66">
        <f t="shared" si="48"/>
        <v>1</v>
      </c>
      <c r="CC49" s="66">
        <f t="shared" si="49"/>
        <v>1</v>
      </c>
      <c r="CD49" s="66">
        <f t="shared" si="50"/>
        <v>1</v>
      </c>
    </row>
    <row r="50" spans="1:82">
      <c r="A50" s="96">
        <f t="shared" si="11"/>
        <v>44</v>
      </c>
      <c r="B50" s="109" t="str">
        <f>Scoresheet!B50</f>
        <v>OTU 44</v>
      </c>
      <c r="C50" s="66">
        <f>IF(Scoresheet!C50=0,0,Scoresheet!C50/(Scoresheet!C50+Scoresheet!D50))</f>
        <v>1</v>
      </c>
      <c r="D50" s="109">
        <f>IF(Scoresheet!D50=0,0,Scoresheet!D50/(Scoresheet!C50+Scoresheet!D50))</f>
        <v>0</v>
      </c>
      <c r="E50" s="66">
        <f>IF(Scoresheet!E50=0,0,Scoresheet!E50/(Scoresheet!E50+Scoresheet!F50))</f>
        <v>1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0.5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0.5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1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1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0.5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0.5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1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1</v>
      </c>
      <c r="AR50" s="66">
        <f t="shared" si="12"/>
        <v>1</v>
      </c>
      <c r="AS50" s="66">
        <f t="shared" si="13"/>
        <v>1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1</v>
      </c>
      <c r="BD50" s="66">
        <f t="shared" si="24"/>
        <v>1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1</v>
      </c>
      <c r="BL50" s="66">
        <f t="shared" si="32"/>
        <v>0</v>
      </c>
      <c r="BM50" s="66">
        <f t="shared" si="33"/>
        <v>0</v>
      </c>
      <c r="BN50" s="66">
        <f t="shared" si="34"/>
        <v>1</v>
      </c>
      <c r="BO50" s="66">
        <f t="shared" si="35"/>
        <v>0</v>
      </c>
      <c r="BP50" s="66">
        <f t="shared" si="36"/>
        <v>1</v>
      </c>
      <c r="BQ50" s="66">
        <f t="shared" si="37"/>
        <v>1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1</v>
      </c>
      <c r="BV50" s="66">
        <f t="shared" si="42"/>
        <v>0</v>
      </c>
      <c r="BX50" s="66">
        <f t="shared" si="43"/>
        <v>1</v>
      </c>
      <c r="BY50" s="66">
        <f t="shared" si="45"/>
        <v>1</v>
      </c>
      <c r="BZ50" s="66">
        <f t="shared" si="46"/>
        <v>1</v>
      </c>
      <c r="CA50" s="66">
        <f t="shared" si="47"/>
        <v>1</v>
      </c>
      <c r="CB50" s="66">
        <f t="shared" si="48"/>
        <v>1</v>
      </c>
      <c r="CC50" s="66">
        <f t="shared" si="49"/>
        <v>1</v>
      </c>
      <c r="CD50" s="66">
        <f t="shared" si="50"/>
        <v>1</v>
      </c>
    </row>
    <row r="51" spans="1:82">
      <c r="A51" s="96">
        <f t="shared" si="11"/>
        <v>45</v>
      </c>
      <c r="B51" s="109" t="str">
        <f>Scoresheet!B51</f>
        <v>OTU 45</v>
      </c>
      <c r="C51" s="66">
        <f>IF(Scoresheet!C51=0,0,Scoresheet!C51/(Scoresheet!C51+Scoresheet!D51))</f>
        <v>1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0.5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1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0.5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0.5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1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1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0.5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0.5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0.5</v>
      </c>
      <c r="AH51" s="109">
        <f>IF((Scoresheet!$AJ51+Scoresheet!$AK51+Scoresheet!$AL51)=0,0,FLOOR(Scoresheet!AL51/(Scoresheet!$AJ51+Scoresheet!$AK51+Scoresheet!$AL51),0.01))</f>
        <v>0.5</v>
      </c>
      <c r="AI51" s="95"/>
      <c r="AJ51" s="95"/>
      <c r="AK51" s="95"/>
      <c r="AL51" s="95"/>
      <c r="AM51" s="95"/>
      <c r="AN51" s="95"/>
      <c r="AQ51" s="66">
        <f t="shared" si="44"/>
        <v>1</v>
      </c>
      <c r="AR51" s="66">
        <f t="shared" si="12"/>
        <v>1</v>
      </c>
      <c r="AS51" s="66">
        <f t="shared" si="13"/>
        <v>0</v>
      </c>
      <c r="AT51" s="66">
        <f t="shared" si="14"/>
        <v>1</v>
      </c>
      <c r="AU51" s="66">
        <f t="shared" si="15"/>
        <v>0</v>
      </c>
      <c r="AV51" s="66">
        <f t="shared" si="16"/>
        <v>0</v>
      </c>
      <c r="AW51" s="66">
        <f t="shared" si="17"/>
        <v>1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1</v>
      </c>
      <c r="BC51" s="66">
        <f t="shared" si="23"/>
        <v>1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1</v>
      </c>
      <c r="BL51" s="66">
        <f t="shared" si="32"/>
        <v>0</v>
      </c>
      <c r="BM51" s="66">
        <f t="shared" si="33"/>
        <v>0</v>
      </c>
      <c r="BN51" s="66">
        <f t="shared" si="34"/>
        <v>1</v>
      </c>
      <c r="BO51" s="66">
        <f t="shared" si="35"/>
        <v>0</v>
      </c>
      <c r="BP51" s="66">
        <f t="shared" si="36"/>
        <v>1</v>
      </c>
      <c r="BQ51" s="66">
        <f t="shared" si="37"/>
        <v>1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1</v>
      </c>
      <c r="BV51" s="66">
        <f t="shared" si="42"/>
        <v>1</v>
      </c>
      <c r="BX51" s="66">
        <f t="shared" si="43"/>
        <v>1</v>
      </c>
      <c r="BY51" s="66">
        <f t="shared" si="45"/>
        <v>1</v>
      </c>
      <c r="BZ51" s="66">
        <f t="shared" si="46"/>
        <v>1</v>
      </c>
      <c r="CA51" s="66">
        <f t="shared" si="47"/>
        <v>1</v>
      </c>
      <c r="CB51" s="66">
        <f t="shared" si="48"/>
        <v>1</v>
      </c>
      <c r="CC51" s="66">
        <f t="shared" si="49"/>
        <v>1</v>
      </c>
      <c r="CD51" s="66">
        <f t="shared" si="50"/>
        <v>1</v>
      </c>
    </row>
    <row r="52" spans="1:82">
      <c r="A52" s="96">
        <f t="shared" si="11"/>
        <v>46</v>
      </c>
      <c r="B52" s="109" t="str">
        <f>Scoresheet!B52</f>
        <v>OTU 46</v>
      </c>
      <c r="C52" s="66">
        <f>IF(Scoresheet!C52=0,0,Scoresheet!C52/(Scoresheet!C52+Scoresheet!D52))</f>
        <v>1</v>
      </c>
      <c r="D52" s="109">
        <f>IF(Scoresheet!D52=0,0,Scoresheet!D52/(Scoresheet!C52+Scoresheet!D52))</f>
        <v>0</v>
      </c>
      <c r="E52" s="66">
        <f>IF(Scoresheet!E52=0,0,Scoresheet!E52/(Scoresheet!E52+Scoresheet!F52))</f>
        <v>1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0.25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0.25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0.25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0.25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0.5</v>
      </c>
      <c r="W52" s="109">
        <f>IF((Scoresheet!$Y52+Scoresheet!$Z52+Scoresheet!$AA52)=0,0,FLOOR(Scoresheet!AA52/(Scoresheet!$Y52+Scoresheet!$Z52+Scoresheet!$AA52),0.01))</f>
        <v>0.5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0.5</v>
      </c>
      <c r="Z52" s="115">
        <f>IF((Scoresheet!$AB52+Scoresheet!$AC52+Scoresheet!$AD52)=0,0,FLOOR(Scoresheet!AD52/(Scoresheet!$AB52+Scoresheet!$AC52+Scoresheet!$AD52),0.01))</f>
        <v>0.5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0.33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0.33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0.33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1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1</v>
      </c>
      <c r="AR52" s="66">
        <f t="shared" si="12"/>
        <v>1</v>
      </c>
      <c r="AS52" s="66">
        <f t="shared" si="13"/>
        <v>1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1</v>
      </c>
      <c r="BC52" s="66">
        <f t="shared" si="23"/>
        <v>1</v>
      </c>
      <c r="BD52" s="66">
        <f t="shared" si="24"/>
        <v>1</v>
      </c>
      <c r="BE52" s="66">
        <f t="shared" si="25"/>
        <v>1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1</v>
      </c>
      <c r="BK52" s="66">
        <f t="shared" si="31"/>
        <v>1</v>
      </c>
      <c r="BL52" s="66">
        <f t="shared" si="32"/>
        <v>0</v>
      </c>
      <c r="BM52" s="66">
        <f t="shared" si="33"/>
        <v>1</v>
      </c>
      <c r="BN52" s="66">
        <f t="shared" si="34"/>
        <v>1</v>
      </c>
      <c r="BO52" s="66">
        <f t="shared" si="35"/>
        <v>0</v>
      </c>
      <c r="BP52" s="66">
        <f t="shared" si="36"/>
        <v>1</v>
      </c>
      <c r="BQ52" s="66">
        <f t="shared" si="37"/>
        <v>1</v>
      </c>
      <c r="BR52" s="66">
        <f t="shared" si="38"/>
        <v>1</v>
      </c>
      <c r="BS52" s="66">
        <f t="shared" si="39"/>
        <v>0</v>
      </c>
      <c r="BT52" s="66">
        <f t="shared" si="40"/>
        <v>0</v>
      </c>
      <c r="BU52" s="66">
        <f t="shared" si="41"/>
        <v>1</v>
      </c>
      <c r="BV52" s="66">
        <f t="shared" si="42"/>
        <v>0</v>
      </c>
      <c r="BX52" s="66">
        <f t="shared" si="43"/>
        <v>1</v>
      </c>
      <c r="BY52" s="66">
        <f t="shared" si="45"/>
        <v>1</v>
      </c>
      <c r="BZ52" s="66">
        <f t="shared" si="46"/>
        <v>1</v>
      </c>
      <c r="CA52" s="66">
        <f t="shared" si="47"/>
        <v>1</v>
      </c>
      <c r="CB52" s="66">
        <f t="shared" si="48"/>
        <v>1</v>
      </c>
      <c r="CC52" s="66">
        <f t="shared" si="49"/>
        <v>1</v>
      </c>
      <c r="CD52" s="66">
        <f t="shared" si="50"/>
        <v>1</v>
      </c>
    </row>
    <row r="53" spans="1:82">
      <c r="A53" s="96">
        <f t="shared" si="11"/>
        <v>47</v>
      </c>
      <c r="B53" s="109" t="str">
        <f>Scoresheet!B53</f>
        <v>OTU 47</v>
      </c>
      <c r="C53" s="66">
        <f>IF(Scoresheet!C53=0,0,Scoresheet!C53/(Scoresheet!C53+Scoresheet!D53))</f>
        <v>1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0.5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0.5</v>
      </c>
      <c r="I53" s="66">
        <f>IF(Scoresheet!L53=0,0,Scoresheet!L53/(Scoresheet!K53+Scoresheet!L53)*(IF(Result!E53=0,1,Result!E53)))</f>
        <v>0.5</v>
      </c>
      <c r="J53" s="109">
        <f>IF(Scoresheet!M53=0,0,Scoresheet!M53/(Scoresheet!M53+Scoresheet!N53))</f>
        <v>0.5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0.5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0.5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1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1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1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1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1</v>
      </c>
      <c r="AR53" s="66">
        <f t="shared" si="12"/>
        <v>1</v>
      </c>
      <c r="AS53" s="66">
        <f t="shared" si="13"/>
        <v>0</v>
      </c>
      <c r="AT53" s="66">
        <f t="shared" si="14"/>
        <v>1</v>
      </c>
      <c r="AU53" s="66">
        <f t="shared" si="15"/>
        <v>0</v>
      </c>
      <c r="AV53" s="66">
        <f t="shared" si="16"/>
        <v>1</v>
      </c>
      <c r="AW53" s="66">
        <f t="shared" si="17"/>
        <v>1</v>
      </c>
      <c r="AX53" s="66">
        <f t="shared" si="18"/>
        <v>1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1</v>
      </c>
      <c r="BD53" s="66">
        <f t="shared" si="24"/>
        <v>1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1</v>
      </c>
      <c r="BL53" s="66">
        <f t="shared" si="32"/>
        <v>0</v>
      </c>
      <c r="BM53" s="66">
        <f t="shared" si="33"/>
        <v>0</v>
      </c>
      <c r="BN53" s="66">
        <f t="shared" si="34"/>
        <v>1</v>
      </c>
      <c r="BO53" s="66">
        <f t="shared" si="35"/>
        <v>0</v>
      </c>
      <c r="BP53" s="66">
        <f t="shared" si="36"/>
        <v>0</v>
      </c>
      <c r="BQ53" s="66">
        <f t="shared" si="37"/>
        <v>1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1</v>
      </c>
      <c r="BV53" s="66">
        <f t="shared" si="42"/>
        <v>0</v>
      </c>
      <c r="BX53" s="66">
        <f t="shared" si="43"/>
        <v>1</v>
      </c>
      <c r="BY53" s="66">
        <f t="shared" si="45"/>
        <v>1</v>
      </c>
      <c r="BZ53" s="66">
        <f t="shared" si="46"/>
        <v>1</v>
      </c>
      <c r="CA53" s="66">
        <f t="shared" si="47"/>
        <v>1</v>
      </c>
      <c r="CB53" s="66">
        <f t="shared" si="48"/>
        <v>1</v>
      </c>
      <c r="CC53" s="66">
        <f t="shared" si="49"/>
        <v>1</v>
      </c>
      <c r="CD53" s="66">
        <f t="shared" si="50"/>
        <v>1</v>
      </c>
    </row>
    <row r="54" spans="1:82">
      <c r="A54" s="96">
        <f t="shared" si="11"/>
        <v>48</v>
      </c>
      <c r="B54" s="109" t="str">
        <f>Scoresheet!B54</f>
        <v>OTU 48</v>
      </c>
      <c r="C54" s="66">
        <f>IF(Scoresheet!C54=0,0,Scoresheet!C54/(Scoresheet!C54+Scoresheet!D54))</f>
        <v>1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0.5</v>
      </c>
      <c r="G54" s="66">
        <f>IF(Scoresheet!I54=0,0,Scoresheet!I54/(Scoresheet!I54+Scoresheet!J54)*(IF(Result!E54=0,1,Result!E54)))</f>
        <v>0.5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1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0.33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0.33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0.33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1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1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1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1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1</v>
      </c>
      <c r="AR54" s="66">
        <f t="shared" si="12"/>
        <v>1</v>
      </c>
      <c r="AS54" s="66">
        <f t="shared" si="13"/>
        <v>0</v>
      </c>
      <c r="AT54" s="66">
        <f t="shared" si="14"/>
        <v>1</v>
      </c>
      <c r="AU54" s="66">
        <f t="shared" si="15"/>
        <v>1</v>
      </c>
      <c r="AV54" s="66">
        <f t="shared" si="16"/>
        <v>0</v>
      </c>
      <c r="AW54" s="66">
        <f t="shared" si="17"/>
        <v>1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1</v>
      </c>
      <c r="BD54" s="66">
        <f t="shared" si="24"/>
        <v>1</v>
      </c>
      <c r="BE54" s="66">
        <f t="shared" si="25"/>
        <v>1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1</v>
      </c>
      <c r="BL54" s="66">
        <f t="shared" si="32"/>
        <v>0</v>
      </c>
      <c r="BM54" s="66">
        <f t="shared" si="33"/>
        <v>0</v>
      </c>
      <c r="BN54" s="66">
        <f t="shared" si="34"/>
        <v>1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1</v>
      </c>
      <c r="BT54" s="66">
        <f t="shared" si="40"/>
        <v>0</v>
      </c>
      <c r="BU54" s="66">
        <f t="shared" si="41"/>
        <v>1</v>
      </c>
      <c r="BV54" s="66">
        <f t="shared" si="42"/>
        <v>0</v>
      </c>
      <c r="BX54" s="66">
        <f t="shared" si="43"/>
        <v>1</v>
      </c>
      <c r="BY54" s="66">
        <f t="shared" si="45"/>
        <v>1</v>
      </c>
      <c r="BZ54" s="66">
        <f t="shared" si="46"/>
        <v>1</v>
      </c>
      <c r="CA54" s="66">
        <f t="shared" si="47"/>
        <v>1</v>
      </c>
      <c r="CB54" s="66">
        <f t="shared" si="48"/>
        <v>1</v>
      </c>
      <c r="CC54" s="66">
        <f t="shared" si="49"/>
        <v>1</v>
      </c>
      <c r="CD54" s="66">
        <f t="shared" si="50"/>
        <v>1</v>
      </c>
    </row>
    <row r="55" spans="1:82">
      <c r="A55" s="96">
        <f t="shared" si="11"/>
        <v>49</v>
      </c>
      <c r="B55" s="109" t="str">
        <f>Scoresheet!B55</f>
        <v>OTU 49</v>
      </c>
      <c r="C55" s="66">
        <f>IF(Scoresheet!C55=0,0,Scoresheet!C55/(Scoresheet!C55+Scoresheet!D55))</f>
        <v>1</v>
      </c>
      <c r="D55" s="109">
        <f>IF(Scoresheet!D55=0,0,Scoresheet!D55/(Scoresheet!C55+Scoresheet!D55))</f>
        <v>0</v>
      </c>
      <c r="E55" s="66">
        <f>IF(Scoresheet!E55=0,0,Scoresheet!E55/(Scoresheet!E55+Scoresheet!F55))</f>
        <v>1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0.5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0.5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1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1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0.5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0.5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1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1</v>
      </c>
      <c r="AR55" s="66">
        <f t="shared" si="12"/>
        <v>1</v>
      </c>
      <c r="AS55" s="66">
        <f t="shared" si="13"/>
        <v>1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1</v>
      </c>
      <c r="BC55" s="66">
        <f t="shared" si="23"/>
        <v>1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1</v>
      </c>
      <c r="BL55" s="66">
        <f t="shared" si="32"/>
        <v>0</v>
      </c>
      <c r="BM55" s="66">
        <f t="shared" si="33"/>
        <v>0</v>
      </c>
      <c r="BN55" s="66">
        <f t="shared" si="34"/>
        <v>1</v>
      </c>
      <c r="BO55" s="66">
        <f t="shared" si="35"/>
        <v>0</v>
      </c>
      <c r="BP55" s="66">
        <f t="shared" si="36"/>
        <v>0</v>
      </c>
      <c r="BQ55" s="66">
        <f t="shared" si="37"/>
        <v>1</v>
      </c>
      <c r="BR55" s="66">
        <f t="shared" si="38"/>
        <v>1</v>
      </c>
      <c r="BS55" s="66">
        <f t="shared" si="39"/>
        <v>0</v>
      </c>
      <c r="BT55" s="66">
        <f t="shared" si="40"/>
        <v>0</v>
      </c>
      <c r="BU55" s="66">
        <f t="shared" si="41"/>
        <v>1</v>
      </c>
      <c r="BV55" s="66">
        <f t="shared" si="42"/>
        <v>0</v>
      </c>
      <c r="BX55" s="66">
        <f t="shared" si="43"/>
        <v>1</v>
      </c>
      <c r="BY55" s="66">
        <f t="shared" si="45"/>
        <v>1</v>
      </c>
      <c r="BZ55" s="66">
        <f t="shared" si="46"/>
        <v>1</v>
      </c>
      <c r="CA55" s="66">
        <f t="shared" si="47"/>
        <v>1</v>
      </c>
      <c r="CB55" s="66">
        <f t="shared" si="48"/>
        <v>1</v>
      </c>
      <c r="CC55" s="66">
        <f t="shared" si="49"/>
        <v>1</v>
      </c>
      <c r="CD55" s="66">
        <f t="shared" si="50"/>
        <v>1</v>
      </c>
    </row>
    <row r="56" spans="1:82">
      <c r="A56" s="96">
        <f t="shared" si="11"/>
        <v>50</v>
      </c>
      <c r="B56" s="109" t="str">
        <f>Scoresheet!B56</f>
        <v>OTU 50</v>
      </c>
      <c r="C56" s="66">
        <f>IF(Scoresheet!C56=0,0,Scoresheet!C56/(Scoresheet!C56+Scoresheet!D56))</f>
        <v>1</v>
      </c>
      <c r="D56" s="109">
        <f>IF(Scoresheet!D56=0,0,Scoresheet!D56/(Scoresheet!C56+Scoresheet!D56))</f>
        <v>0</v>
      </c>
      <c r="E56" s="66">
        <f>IF(Scoresheet!E56=0,0,Scoresheet!E56/(Scoresheet!E56+Scoresheet!F56))</f>
        <v>1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1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1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1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0.5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0.5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1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1</v>
      </c>
      <c r="AR56" s="66">
        <f t="shared" si="12"/>
        <v>1</v>
      </c>
      <c r="AS56" s="66">
        <f t="shared" si="13"/>
        <v>1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1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1</v>
      </c>
      <c r="BL56" s="66">
        <f t="shared" si="32"/>
        <v>0</v>
      </c>
      <c r="BM56" s="66">
        <f t="shared" si="33"/>
        <v>0</v>
      </c>
      <c r="BN56" s="66">
        <f t="shared" si="34"/>
        <v>1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1</v>
      </c>
      <c r="BS56" s="66">
        <f t="shared" si="39"/>
        <v>1</v>
      </c>
      <c r="BT56" s="66">
        <f t="shared" si="40"/>
        <v>0</v>
      </c>
      <c r="BU56" s="66">
        <f t="shared" si="41"/>
        <v>1</v>
      </c>
      <c r="BV56" s="66">
        <f t="shared" si="42"/>
        <v>0</v>
      </c>
      <c r="BX56" s="66">
        <f t="shared" si="43"/>
        <v>1</v>
      </c>
      <c r="BY56" s="66">
        <f t="shared" si="45"/>
        <v>1</v>
      </c>
      <c r="BZ56" s="66">
        <f t="shared" si="46"/>
        <v>1</v>
      </c>
      <c r="CA56" s="66">
        <f t="shared" si="47"/>
        <v>1</v>
      </c>
      <c r="CB56" s="66">
        <f t="shared" si="48"/>
        <v>1</v>
      </c>
      <c r="CC56" s="66">
        <f t="shared" si="49"/>
        <v>1</v>
      </c>
      <c r="CD56" s="66">
        <f t="shared" si="50"/>
        <v>1</v>
      </c>
    </row>
    <row r="57" spans="1:82">
      <c r="A57" s="96">
        <f t="shared" si="11"/>
        <v>51</v>
      </c>
      <c r="B57" s="109" t="str">
        <f>Scoresheet!B57</f>
        <v>OTU 51</v>
      </c>
      <c r="C57" s="66">
        <f>IF(Scoresheet!C57=0,0,Scoresheet!C57/(Scoresheet!C57+Scoresheet!D57))</f>
        <v>1</v>
      </c>
      <c r="D57" s="109">
        <f>IF(Scoresheet!D57=0,0,Scoresheet!D57/(Scoresheet!C57+Scoresheet!D57))</f>
        <v>0</v>
      </c>
      <c r="E57" s="66">
        <f>IF(Scoresheet!E57=0,0,Scoresheet!E57/(Scoresheet!E57+Scoresheet!F57))</f>
        <v>1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0.33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0.33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0.33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0.5</v>
      </c>
      <c r="V57" s="66">
        <f>IF((Scoresheet!$Y57+Scoresheet!$Z57+Scoresheet!$AA57)=0,0,FLOOR(Scoresheet!Z57/(Scoresheet!$Y57+Scoresheet!$Z57+Scoresheet!$AA57),0.01))</f>
        <v>0.5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1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1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1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1</v>
      </c>
      <c r="AR57" s="66">
        <f t="shared" si="12"/>
        <v>1</v>
      </c>
      <c r="AS57" s="66">
        <f t="shared" si="13"/>
        <v>1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1</v>
      </c>
      <c r="BB57" s="66">
        <f t="shared" si="22"/>
        <v>1</v>
      </c>
      <c r="BC57" s="66">
        <f t="shared" si="23"/>
        <v>1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1</v>
      </c>
      <c r="BJ57" s="66">
        <f t="shared" si="30"/>
        <v>1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1</v>
      </c>
      <c r="BO57" s="66">
        <f t="shared" si="35"/>
        <v>0</v>
      </c>
      <c r="BP57" s="66">
        <f t="shared" si="36"/>
        <v>1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1</v>
      </c>
      <c r="BV57" s="66">
        <f t="shared" si="42"/>
        <v>0</v>
      </c>
      <c r="BX57" s="66">
        <f t="shared" si="43"/>
        <v>1</v>
      </c>
      <c r="BY57" s="66">
        <f t="shared" ref="BY57:BY103" si="52">IF(AS57+AT57+AU57+AV57+AW57+AX57&gt;0,1,0)</f>
        <v>1</v>
      </c>
      <c r="BZ57" s="66">
        <f t="shared" ref="BZ57:BZ103" si="53">IF(AY57+AZ57+BA57+BB57+BC57+BD57+BE57+BF57+BG57&gt;0,1,0)</f>
        <v>1</v>
      </c>
      <c r="CA57" s="66">
        <f t="shared" ref="CA57:CA103" si="54">IF(BH57+BI57+BJ57+BK57&gt;0,1,0)</f>
        <v>1</v>
      </c>
      <c r="CB57" s="66">
        <f t="shared" ref="CB57:CB103" si="55">IF(BL57+BM57+BN57&gt;0,1,0)</f>
        <v>1</v>
      </c>
      <c r="CC57" s="66">
        <f t="shared" ref="CC57:CC103" si="56">IF(BO57+BP57+BQ57+BR57+BS57&gt;0,1,0)</f>
        <v>1</v>
      </c>
      <c r="CD57" s="66">
        <f t="shared" ref="CD57:CD103" si="57">IF(BT57+BU57+BV57&gt;0,1,0)</f>
        <v>1</v>
      </c>
    </row>
    <row r="58" spans="1:82">
      <c r="A58" s="96">
        <f t="shared" si="11"/>
        <v>52</v>
      </c>
      <c r="B58" s="109" t="str">
        <f>Scoresheet!B58</f>
        <v>OTU 52</v>
      </c>
      <c r="C58" s="66">
        <f>IF(Scoresheet!C58=0,0,Scoresheet!C58/(Scoresheet!C58+Scoresheet!D58))</f>
        <v>1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1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1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0.5</v>
      </c>
      <c r="V58" s="66">
        <f>IF((Scoresheet!$Y58+Scoresheet!$Z58+Scoresheet!$AA58)=0,0,FLOOR(Scoresheet!Z58/(Scoresheet!$Y58+Scoresheet!$Z58+Scoresheet!$AA58),0.01))</f>
        <v>0.5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1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0.5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0.5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0.5</v>
      </c>
      <c r="AH58" s="109">
        <f>IF((Scoresheet!$AJ58+Scoresheet!$AK58+Scoresheet!$AL58)=0,0,FLOOR(Scoresheet!AL58/(Scoresheet!$AJ58+Scoresheet!$AK58+Scoresheet!$AL58),0.01))</f>
        <v>0.5</v>
      </c>
      <c r="AI58" s="95"/>
      <c r="AJ58" s="95"/>
      <c r="AK58" s="95"/>
      <c r="AL58" s="95"/>
      <c r="AM58" s="95"/>
      <c r="AN58" s="95"/>
      <c r="AP58" s="96"/>
      <c r="AQ58" s="66">
        <f t="shared" si="51"/>
        <v>1</v>
      </c>
      <c r="AR58" s="66">
        <f t="shared" si="12"/>
        <v>1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1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1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1</v>
      </c>
      <c r="BJ58" s="66">
        <f t="shared" si="30"/>
        <v>1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1</v>
      </c>
      <c r="BO58" s="66">
        <f t="shared" si="35"/>
        <v>0</v>
      </c>
      <c r="BP58" s="66">
        <f t="shared" si="36"/>
        <v>1</v>
      </c>
      <c r="BQ58" s="66">
        <f t="shared" si="37"/>
        <v>1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1</v>
      </c>
      <c r="BV58" s="66">
        <f t="shared" si="42"/>
        <v>1</v>
      </c>
      <c r="BX58" s="66">
        <f t="shared" si="43"/>
        <v>1</v>
      </c>
      <c r="BY58" s="66">
        <f t="shared" si="52"/>
        <v>1</v>
      </c>
      <c r="BZ58" s="66">
        <f t="shared" si="53"/>
        <v>1</v>
      </c>
      <c r="CA58" s="66">
        <f t="shared" si="54"/>
        <v>1</v>
      </c>
      <c r="CB58" s="66">
        <f t="shared" si="55"/>
        <v>1</v>
      </c>
      <c r="CC58" s="66">
        <f t="shared" si="56"/>
        <v>1</v>
      </c>
      <c r="CD58" s="66">
        <f t="shared" si="57"/>
        <v>1</v>
      </c>
    </row>
    <row r="59" spans="1:82">
      <c r="A59" s="96">
        <f t="shared" si="11"/>
        <v>53</v>
      </c>
      <c r="B59" s="109" t="str">
        <f>Scoresheet!B59</f>
        <v>OTU 53</v>
      </c>
      <c r="C59" s="66">
        <f>IF(Scoresheet!C59=0,0,Scoresheet!C59/(Scoresheet!C59+Scoresheet!D59))</f>
        <v>1</v>
      </c>
      <c r="D59" s="109">
        <f>IF(Scoresheet!D59=0,0,Scoresheet!D59/(Scoresheet!C59+Scoresheet!D59))</f>
        <v>0</v>
      </c>
      <c r="E59" s="66">
        <f>IF(Scoresheet!E59=0,0,Scoresheet!E59/(Scoresheet!E59+Scoresheet!F59))</f>
        <v>1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0.5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0.5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0.5</v>
      </c>
      <c r="V59" s="66">
        <f>IF((Scoresheet!$Y59+Scoresheet!$Z59+Scoresheet!$AA59)=0,0,FLOOR(Scoresheet!Z59/(Scoresheet!$Y59+Scoresheet!$Z59+Scoresheet!$AA59),0.01))</f>
        <v>0.5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0.5</v>
      </c>
      <c r="Z59" s="115">
        <f>IF((Scoresheet!$AB59+Scoresheet!$AC59+Scoresheet!$AD59)=0,0,FLOOR(Scoresheet!AD59/(Scoresheet!$AB59+Scoresheet!$AC59+Scoresheet!$AD59),0.01))</f>
        <v>0.5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0.5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0.5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0.5</v>
      </c>
      <c r="AG59" s="66">
        <f>IF((Scoresheet!$AJ59+Scoresheet!$AK59+Scoresheet!$AL59)=0,0,FLOOR(Scoresheet!AK59/(Scoresheet!$AJ59+Scoresheet!$AK59+Scoresheet!$AL59),0.01))</f>
        <v>0.5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1</v>
      </c>
      <c r="AR59" s="66">
        <f t="shared" si="12"/>
        <v>1</v>
      </c>
      <c r="AS59" s="66">
        <f t="shared" si="13"/>
        <v>1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1</v>
      </c>
      <c r="BE59" s="66">
        <f t="shared" si="25"/>
        <v>1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1</v>
      </c>
      <c r="BJ59" s="66">
        <f t="shared" si="30"/>
        <v>1</v>
      </c>
      <c r="BK59" s="66">
        <f t="shared" si="31"/>
        <v>0</v>
      </c>
      <c r="BL59" s="66">
        <f t="shared" si="32"/>
        <v>0</v>
      </c>
      <c r="BM59" s="66">
        <f t="shared" si="33"/>
        <v>1</v>
      </c>
      <c r="BN59" s="66">
        <f t="shared" si="34"/>
        <v>1</v>
      </c>
      <c r="BO59" s="66">
        <f t="shared" si="35"/>
        <v>0</v>
      </c>
      <c r="BP59" s="66">
        <f t="shared" si="36"/>
        <v>1</v>
      </c>
      <c r="BQ59" s="66">
        <f t="shared" si="37"/>
        <v>1</v>
      </c>
      <c r="BR59" s="66">
        <f t="shared" si="38"/>
        <v>0</v>
      </c>
      <c r="BS59" s="66">
        <f t="shared" si="39"/>
        <v>0</v>
      </c>
      <c r="BT59" s="66">
        <f t="shared" si="40"/>
        <v>1</v>
      </c>
      <c r="BU59" s="66">
        <f t="shared" si="41"/>
        <v>1</v>
      </c>
      <c r="BV59" s="66">
        <f t="shared" si="42"/>
        <v>0</v>
      </c>
      <c r="BX59" s="66">
        <f t="shared" si="43"/>
        <v>1</v>
      </c>
      <c r="BY59" s="66">
        <f t="shared" si="52"/>
        <v>1</v>
      </c>
      <c r="BZ59" s="66">
        <f t="shared" si="53"/>
        <v>1</v>
      </c>
      <c r="CA59" s="66">
        <f t="shared" si="54"/>
        <v>1</v>
      </c>
      <c r="CB59" s="66">
        <f t="shared" si="55"/>
        <v>1</v>
      </c>
      <c r="CC59" s="66">
        <f t="shared" si="56"/>
        <v>1</v>
      </c>
      <c r="CD59" s="66">
        <f t="shared" si="57"/>
        <v>1</v>
      </c>
    </row>
    <row r="60" spans="1:82">
      <c r="A60" s="96">
        <f t="shared" si="11"/>
        <v>54</v>
      </c>
      <c r="B60" s="109" t="str">
        <f>Scoresheet!B60</f>
        <v>OTU 54</v>
      </c>
      <c r="C60" s="66">
        <f>IF(Scoresheet!C60=0,0,Scoresheet!C60/(Scoresheet!C60+Scoresheet!D60))</f>
        <v>1</v>
      </c>
      <c r="D60" s="109">
        <f>IF(Scoresheet!D60=0,0,Scoresheet!D60/(Scoresheet!C60+Scoresheet!D60))</f>
        <v>0</v>
      </c>
      <c r="E60" s="66">
        <f>IF(Scoresheet!E60=0,0,Scoresheet!E60/(Scoresheet!E60+Scoresheet!F60))</f>
        <v>1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0.25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0.25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0.25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0.25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0.5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0.5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1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0.5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0.5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1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1</v>
      </c>
      <c r="AR60" s="66">
        <f t="shared" si="12"/>
        <v>1</v>
      </c>
      <c r="AS60" s="66">
        <f t="shared" si="13"/>
        <v>1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1</v>
      </c>
      <c r="BC60" s="66">
        <f t="shared" si="23"/>
        <v>1</v>
      </c>
      <c r="BD60" s="66">
        <f t="shared" si="24"/>
        <v>1</v>
      </c>
      <c r="BE60" s="66">
        <f t="shared" si="25"/>
        <v>1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1</v>
      </c>
      <c r="BJ60" s="66">
        <f t="shared" si="30"/>
        <v>0</v>
      </c>
      <c r="BK60" s="66">
        <f t="shared" si="31"/>
        <v>1</v>
      </c>
      <c r="BL60" s="66">
        <f t="shared" si="32"/>
        <v>0</v>
      </c>
      <c r="BM60" s="66">
        <f t="shared" si="33"/>
        <v>0</v>
      </c>
      <c r="BN60" s="66">
        <f t="shared" si="34"/>
        <v>1</v>
      </c>
      <c r="BO60" s="66">
        <f t="shared" si="35"/>
        <v>0</v>
      </c>
      <c r="BP60" s="66">
        <f t="shared" si="36"/>
        <v>1</v>
      </c>
      <c r="BQ60" s="66">
        <f t="shared" si="37"/>
        <v>1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1</v>
      </c>
      <c r="BV60" s="66">
        <f t="shared" si="42"/>
        <v>0</v>
      </c>
      <c r="BX60" s="66">
        <f t="shared" si="43"/>
        <v>1</v>
      </c>
      <c r="BY60" s="66">
        <f t="shared" si="52"/>
        <v>1</v>
      </c>
      <c r="BZ60" s="66">
        <f t="shared" si="53"/>
        <v>1</v>
      </c>
      <c r="CA60" s="66">
        <f t="shared" si="54"/>
        <v>1</v>
      </c>
      <c r="CB60" s="66">
        <f t="shared" si="55"/>
        <v>1</v>
      </c>
      <c r="CC60" s="66">
        <f t="shared" si="56"/>
        <v>1</v>
      </c>
      <c r="CD60" s="66">
        <f t="shared" si="57"/>
        <v>1</v>
      </c>
    </row>
    <row r="61" spans="1:82">
      <c r="A61" s="96">
        <f t="shared" si="11"/>
        <v>55</v>
      </c>
      <c r="B61" s="109" t="str">
        <f>Scoresheet!B61</f>
        <v>OTU 55</v>
      </c>
      <c r="C61" s="66">
        <f>IF(Scoresheet!C61=0,0,Scoresheet!C61/(Scoresheet!C61+Scoresheet!D61))</f>
        <v>1</v>
      </c>
      <c r="D61" s="109">
        <f>IF(Scoresheet!D61=0,0,Scoresheet!D61/(Scoresheet!C61+Scoresheet!D61))</f>
        <v>0</v>
      </c>
      <c r="E61" s="66">
        <f>IF(Scoresheet!E61=0,0,Scoresheet!E61/(Scoresheet!E61+Scoresheet!F61))</f>
        <v>1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0.25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0.25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0.25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0.25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1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1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1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0.5</v>
      </c>
      <c r="AH61" s="109">
        <f>IF((Scoresheet!$AJ61+Scoresheet!$AK61+Scoresheet!$AL61)=0,0,FLOOR(Scoresheet!AL61/(Scoresheet!$AJ61+Scoresheet!$AK61+Scoresheet!$AL61),0.01))</f>
        <v>0.5</v>
      </c>
      <c r="AI61" s="95"/>
      <c r="AJ61" s="95"/>
      <c r="AK61" s="95"/>
      <c r="AL61" s="95"/>
      <c r="AM61" s="95"/>
      <c r="AN61" s="95"/>
      <c r="AP61" s="96"/>
      <c r="AQ61" s="66">
        <f t="shared" si="51"/>
        <v>1</v>
      </c>
      <c r="AR61" s="66">
        <f t="shared" si="12"/>
        <v>1</v>
      </c>
      <c r="AS61" s="66">
        <f t="shared" si="13"/>
        <v>1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1</v>
      </c>
      <c r="BC61" s="66">
        <f t="shared" si="23"/>
        <v>1</v>
      </c>
      <c r="BD61" s="66">
        <f t="shared" si="24"/>
        <v>1</v>
      </c>
      <c r="BE61" s="66">
        <f t="shared" si="25"/>
        <v>1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1</v>
      </c>
      <c r="BL61" s="66">
        <f t="shared" si="32"/>
        <v>0</v>
      </c>
      <c r="BM61" s="66">
        <f t="shared" si="33"/>
        <v>0</v>
      </c>
      <c r="BN61" s="66">
        <f t="shared" si="34"/>
        <v>1</v>
      </c>
      <c r="BO61" s="66">
        <f t="shared" si="35"/>
        <v>0</v>
      </c>
      <c r="BP61" s="66">
        <f t="shared" si="36"/>
        <v>1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1</v>
      </c>
      <c r="BV61" s="66">
        <f t="shared" si="42"/>
        <v>1</v>
      </c>
      <c r="BX61" s="66">
        <f t="shared" si="43"/>
        <v>1</v>
      </c>
      <c r="BY61" s="66">
        <f t="shared" si="52"/>
        <v>1</v>
      </c>
      <c r="BZ61" s="66">
        <f t="shared" si="53"/>
        <v>1</v>
      </c>
      <c r="CA61" s="66">
        <f t="shared" si="54"/>
        <v>1</v>
      </c>
      <c r="CB61" s="66">
        <f t="shared" si="55"/>
        <v>1</v>
      </c>
      <c r="CC61" s="66">
        <f t="shared" si="56"/>
        <v>1</v>
      </c>
      <c r="CD61" s="66">
        <f t="shared" si="57"/>
        <v>1</v>
      </c>
    </row>
    <row r="62" spans="1:82">
      <c r="A62" s="96">
        <f t="shared" si="11"/>
        <v>56</v>
      </c>
      <c r="B62" s="109" t="str">
        <f>Scoresheet!B62</f>
        <v>OTU 56</v>
      </c>
      <c r="C62" s="66">
        <f>IF(Scoresheet!C62=0,0,Scoresheet!C62/(Scoresheet!C62+Scoresheet!D62))</f>
        <v>1</v>
      </c>
      <c r="D62" s="109">
        <f>IF(Scoresheet!D62=0,0,Scoresheet!D62/(Scoresheet!C62+Scoresheet!D62))</f>
        <v>0</v>
      </c>
      <c r="E62" s="66">
        <f>IF(Scoresheet!E62=0,0,Scoresheet!E62/(Scoresheet!E62+Scoresheet!F62))</f>
        <v>1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0.25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0.25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0.25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0.25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1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1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1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1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1</v>
      </c>
      <c r="AR62" s="66">
        <f t="shared" si="12"/>
        <v>1</v>
      </c>
      <c r="AS62" s="66">
        <f t="shared" si="13"/>
        <v>1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1</v>
      </c>
      <c r="BE62" s="66">
        <f t="shared" si="25"/>
        <v>1</v>
      </c>
      <c r="BF62" s="66">
        <f t="shared" si="26"/>
        <v>1</v>
      </c>
      <c r="BG62" s="66">
        <f t="shared" si="27"/>
        <v>1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1</v>
      </c>
      <c r="BL62" s="66">
        <f t="shared" si="32"/>
        <v>0</v>
      </c>
      <c r="BM62" s="66">
        <f t="shared" si="33"/>
        <v>0</v>
      </c>
      <c r="BN62" s="66">
        <f t="shared" si="34"/>
        <v>1</v>
      </c>
      <c r="BO62" s="66">
        <f t="shared" si="35"/>
        <v>0</v>
      </c>
      <c r="BP62" s="66">
        <f t="shared" si="36"/>
        <v>0</v>
      </c>
      <c r="BQ62" s="66">
        <f t="shared" si="37"/>
        <v>1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1</v>
      </c>
      <c r="BV62" s="66">
        <f t="shared" si="42"/>
        <v>0</v>
      </c>
      <c r="BX62" s="66">
        <f t="shared" si="43"/>
        <v>1</v>
      </c>
      <c r="BY62" s="66">
        <f t="shared" si="52"/>
        <v>1</v>
      </c>
      <c r="BZ62" s="66">
        <f t="shared" si="53"/>
        <v>1</v>
      </c>
      <c r="CA62" s="66">
        <f t="shared" si="54"/>
        <v>1</v>
      </c>
      <c r="CB62" s="66">
        <f t="shared" si="55"/>
        <v>1</v>
      </c>
      <c r="CC62" s="66">
        <f t="shared" si="56"/>
        <v>1</v>
      </c>
      <c r="CD62" s="66">
        <f t="shared" si="57"/>
        <v>1</v>
      </c>
    </row>
    <row r="63" spans="1:82">
      <c r="A63" s="96">
        <f t="shared" si="11"/>
        <v>57</v>
      </c>
      <c r="B63" s="109" t="str">
        <f>Scoresheet!B63</f>
        <v>OTU 57</v>
      </c>
      <c r="C63" s="66">
        <f>IF(Scoresheet!C63=0,0,Scoresheet!C63/(Scoresheet!C63+Scoresheet!D63))</f>
        <v>1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1</v>
      </c>
      <c r="G63" s="66">
        <f>IF(Scoresheet!I63=0,0,Scoresheet!I63/(Scoresheet!I63+Scoresheet!J63)*(IF(Result!E63=0,1,Result!E63)))</f>
        <v>1</v>
      </c>
      <c r="H63" s="66">
        <f>IF(Scoresheet!K63=0,0,Scoresheet!K63/(Scoresheet!L63+Scoresheet!K63)*(IF(Result!E63=0,1,Result!E63)))</f>
        <v>0.5</v>
      </c>
      <c r="I63" s="66">
        <f>IF(Scoresheet!L63=0,0,Scoresheet!L63/(Scoresheet!K63+Scoresheet!L63)*(IF(Result!E63=0,1,Result!E63)))</f>
        <v>0.5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0.25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0.25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0.25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0.25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1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1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1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1</v>
      </c>
      <c r="AI63" s="95"/>
      <c r="AJ63" s="95"/>
      <c r="AK63" s="95"/>
      <c r="AL63" s="95"/>
      <c r="AM63" s="95"/>
      <c r="AN63" s="95"/>
      <c r="AP63" s="96"/>
      <c r="AQ63" s="66">
        <f t="shared" si="51"/>
        <v>1</v>
      </c>
      <c r="AR63" s="66">
        <f t="shared" si="12"/>
        <v>1</v>
      </c>
      <c r="AS63" s="66">
        <f t="shared" si="13"/>
        <v>0</v>
      </c>
      <c r="AT63" s="66">
        <f t="shared" si="14"/>
        <v>1</v>
      </c>
      <c r="AU63" s="66">
        <f t="shared" si="15"/>
        <v>1</v>
      </c>
      <c r="AV63" s="66">
        <f t="shared" si="16"/>
        <v>1</v>
      </c>
      <c r="AW63" s="66">
        <f t="shared" si="17"/>
        <v>1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1</v>
      </c>
      <c r="BB63" s="66">
        <f t="shared" si="22"/>
        <v>1</v>
      </c>
      <c r="BC63" s="66">
        <f t="shared" si="23"/>
        <v>1</v>
      </c>
      <c r="BD63" s="66">
        <f t="shared" si="24"/>
        <v>1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1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1</v>
      </c>
      <c r="BO63" s="66">
        <f t="shared" si="35"/>
        <v>0</v>
      </c>
      <c r="BP63" s="66">
        <f t="shared" si="36"/>
        <v>1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1</v>
      </c>
      <c r="BX63" s="66">
        <f t="shared" si="43"/>
        <v>1</v>
      </c>
      <c r="BY63" s="66">
        <f t="shared" si="52"/>
        <v>1</v>
      </c>
      <c r="BZ63" s="66">
        <f t="shared" si="53"/>
        <v>1</v>
      </c>
      <c r="CA63" s="66">
        <f t="shared" si="54"/>
        <v>1</v>
      </c>
      <c r="CB63" s="66">
        <f t="shared" si="55"/>
        <v>1</v>
      </c>
      <c r="CC63" s="66">
        <f t="shared" si="56"/>
        <v>1</v>
      </c>
      <c r="CD63" s="66">
        <f t="shared" si="57"/>
        <v>1</v>
      </c>
    </row>
    <row r="64" spans="1:82">
      <c r="A64" s="96">
        <f t="shared" si="11"/>
        <v>58</v>
      </c>
      <c r="B64" s="109" t="str">
        <f>Scoresheet!B64</f>
        <v>OTU 58</v>
      </c>
      <c r="C64" s="66">
        <f>IF(Scoresheet!C64=0,0,Scoresheet!C64/(Scoresheet!C64+Scoresheet!D64))</f>
        <v>1</v>
      </c>
      <c r="D64" s="109">
        <f>IF(Scoresheet!D64=0,0,Scoresheet!D64/(Scoresheet!C64+Scoresheet!D64))</f>
        <v>0</v>
      </c>
      <c r="E64" s="66">
        <f>IF(Scoresheet!E64=0,0,Scoresheet!E64/(Scoresheet!E64+Scoresheet!F64))</f>
        <v>1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0.33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0.33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0.33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1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1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1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0.5</v>
      </c>
      <c r="AH64" s="109">
        <f>IF((Scoresheet!$AJ64+Scoresheet!$AK64+Scoresheet!$AL64)=0,0,FLOOR(Scoresheet!AL64/(Scoresheet!$AJ64+Scoresheet!$AK64+Scoresheet!$AL64),0.01))</f>
        <v>0.5</v>
      </c>
      <c r="AI64" s="95"/>
      <c r="AJ64" s="95"/>
      <c r="AK64" s="95"/>
      <c r="AL64" s="95"/>
      <c r="AM64" s="95"/>
      <c r="AN64" s="95"/>
      <c r="AP64" s="96"/>
      <c r="AQ64" s="66">
        <f t="shared" si="51"/>
        <v>1</v>
      </c>
      <c r="AR64" s="66">
        <f t="shared" si="12"/>
        <v>1</v>
      </c>
      <c r="AS64" s="66">
        <f t="shared" si="13"/>
        <v>1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1</v>
      </c>
      <c r="BC64" s="66">
        <f t="shared" si="23"/>
        <v>1</v>
      </c>
      <c r="BD64" s="66">
        <f t="shared" si="24"/>
        <v>1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1</v>
      </c>
      <c r="BL64" s="66">
        <f t="shared" si="32"/>
        <v>0</v>
      </c>
      <c r="BM64" s="66">
        <f t="shared" si="33"/>
        <v>0</v>
      </c>
      <c r="BN64" s="66">
        <f t="shared" si="34"/>
        <v>1</v>
      </c>
      <c r="BO64" s="66">
        <f t="shared" si="35"/>
        <v>0</v>
      </c>
      <c r="BP64" s="66">
        <f t="shared" si="36"/>
        <v>0</v>
      </c>
      <c r="BQ64" s="66">
        <f t="shared" si="37"/>
        <v>1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1</v>
      </c>
      <c r="BV64" s="66">
        <f t="shared" si="42"/>
        <v>1</v>
      </c>
      <c r="BX64" s="66">
        <f t="shared" si="43"/>
        <v>1</v>
      </c>
      <c r="BY64" s="66">
        <f t="shared" si="52"/>
        <v>1</v>
      </c>
      <c r="BZ64" s="66">
        <f t="shared" si="53"/>
        <v>1</v>
      </c>
      <c r="CA64" s="66">
        <f t="shared" si="54"/>
        <v>1</v>
      </c>
      <c r="CB64" s="66">
        <f t="shared" si="55"/>
        <v>1</v>
      </c>
      <c r="CC64" s="66">
        <f t="shared" si="56"/>
        <v>1</v>
      </c>
      <c r="CD64" s="66">
        <f t="shared" si="57"/>
        <v>1</v>
      </c>
    </row>
    <row r="65" spans="1:82">
      <c r="A65" s="96">
        <f t="shared" si="11"/>
        <v>59</v>
      </c>
      <c r="B65" s="109" t="str">
        <f>Scoresheet!B65</f>
        <v>OTU 59</v>
      </c>
      <c r="C65" s="66">
        <f>IF(Scoresheet!C65=0,0,Scoresheet!C65/(Scoresheet!C65+Scoresheet!D65))</f>
        <v>1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0.5</v>
      </c>
      <c r="G65" s="66">
        <f>IF(Scoresheet!I65=0,0,Scoresheet!I65/(Scoresheet!I65+Scoresheet!J65)*(IF(Result!E65=0,1,Result!E65)))</f>
        <v>0.5</v>
      </c>
      <c r="H65" s="66">
        <f>IF(Scoresheet!K65=0,0,Scoresheet!K65/(Scoresheet!L65+Scoresheet!K65)*(IF(Result!E65=0,1,Result!E65)))</f>
        <v>0.5</v>
      </c>
      <c r="I65" s="66">
        <f>IF(Scoresheet!L65=0,0,Scoresheet!L65/(Scoresheet!K65+Scoresheet!L65)*(IF(Result!E65=0,1,Result!E65)))</f>
        <v>0.5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0.33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0.33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0.33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0.5</v>
      </c>
      <c r="V65" s="66">
        <f>IF((Scoresheet!$Y65+Scoresheet!$Z65+Scoresheet!$AA65)=0,0,FLOOR(Scoresheet!Z65/(Scoresheet!$Y65+Scoresheet!$Z65+Scoresheet!$AA65),0.01))</f>
        <v>0.5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1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0.25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0.25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0.25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0.25</v>
      </c>
      <c r="AF65" s="66">
        <f>IF((Scoresheet!$AJ65+Scoresheet!$AK65+Scoresheet!$AL65)=0,0,FLOOR(Scoresheet!AJ65/(Scoresheet!$AJ65+Scoresheet!$AK65+Scoresheet!$AL65),0.01))</f>
        <v>0.5</v>
      </c>
      <c r="AG65" s="66">
        <f>IF((Scoresheet!$AJ65+Scoresheet!$AK65+Scoresheet!$AL65)=0,0,FLOOR(Scoresheet!AK65/(Scoresheet!$AJ65+Scoresheet!$AK65+Scoresheet!$AL65),0.01))</f>
        <v>0.5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1</v>
      </c>
      <c r="AR65" s="66">
        <f t="shared" si="12"/>
        <v>1</v>
      </c>
      <c r="AS65" s="66">
        <f t="shared" si="13"/>
        <v>0</v>
      </c>
      <c r="AT65" s="66">
        <f t="shared" si="14"/>
        <v>1</v>
      </c>
      <c r="AU65" s="66">
        <f t="shared" si="15"/>
        <v>1</v>
      </c>
      <c r="AV65" s="66">
        <f t="shared" si="16"/>
        <v>1</v>
      </c>
      <c r="AW65" s="66">
        <f t="shared" si="17"/>
        <v>1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1</v>
      </c>
      <c r="BB65" s="66">
        <f t="shared" si="22"/>
        <v>1</v>
      </c>
      <c r="BC65" s="66">
        <f t="shared" si="23"/>
        <v>1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1</v>
      </c>
      <c r="BJ65" s="66">
        <f t="shared" si="30"/>
        <v>1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1</v>
      </c>
      <c r="BO65" s="66">
        <f t="shared" si="35"/>
        <v>0</v>
      </c>
      <c r="BP65" s="66">
        <f t="shared" si="36"/>
        <v>1</v>
      </c>
      <c r="BQ65" s="66">
        <f t="shared" si="37"/>
        <v>1</v>
      </c>
      <c r="BR65" s="66">
        <f t="shared" si="38"/>
        <v>1</v>
      </c>
      <c r="BS65" s="66">
        <f t="shared" si="39"/>
        <v>1</v>
      </c>
      <c r="BT65" s="66">
        <f t="shared" si="40"/>
        <v>1</v>
      </c>
      <c r="BU65" s="66">
        <f t="shared" si="41"/>
        <v>1</v>
      </c>
      <c r="BV65" s="66">
        <f t="shared" si="42"/>
        <v>0</v>
      </c>
      <c r="BX65" s="66">
        <f t="shared" si="43"/>
        <v>1</v>
      </c>
      <c r="BY65" s="66">
        <f t="shared" si="52"/>
        <v>1</v>
      </c>
      <c r="BZ65" s="66">
        <f t="shared" si="53"/>
        <v>1</v>
      </c>
      <c r="CA65" s="66">
        <f t="shared" si="54"/>
        <v>1</v>
      </c>
      <c r="CB65" s="66">
        <f t="shared" si="55"/>
        <v>1</v>
      </c>
      <c r="CC65" s="66">
        <f t="shared" si="56"/>
        <v>1</v>
      </c>
      <c r="CD65" s="66">
        <f t="shared" si="57"/>
        <v>1</v>
      </c>
    </row>
    <row r="66" spans="1:82">
      <c r="A66" s="96">
        <f t="shared" si="11"/>
        <v>60</v>
      </c>
      <c r="B66" s="109" t="str">
        <f>Scoresheet!B66</f>
        <v>OTU 60</v>
      </c>
      <c r="C66" s="66">
        <f>IF(Scoresheet!C66=0,0,Scoresheet!C66/(Scoresheet!C66+Scoresheet!D66))</f>
        <v>1</v>
      </c>
      <c r="D66" s="109">
        <f>IF(Scoresheet!D66=0,0,Scoresheet!D66/(Scoresheet!C66+Scoresheet!D66))</f>
        <v>0</v>
      </c>
      <c r="E66" s="66">
        <f>IF(Scoresheet!E66=0,0,Scoresheet!E66/(Scoresheet!E66+Scoresheet!F66))</f>
        <v>1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0.33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0.33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0.33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0.5</v>
      </c>
      <c r="W66" s="109">
        <f>IF((Scoresheet!$Y66+Scoresheet!$Z66+Scoresheet!$AA66)=0,0,FLOOR(Scoresheet!AA66/(Scoresheet!$Y66+Scoresheet!$Z66+Scoresheet!$AA66),0.01))</f>
        <v>0.5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1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0.33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0.33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0.33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1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1</v>
      </c>
      <c r="AR66" s="66">
        <f t="shared" si="12"/>
        <v>1</v>
      </c>
      <c r="AS66" s="66">
        <f t="shared" si="13"/>
        <v>1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1</v>
      </c>
      <c r="BD66" s="66">
        <f t="shared" si="24"/>
        <v>1</v>
      </c>
      <c r="BE66" s="66">
        <f t="shared" si="25"/>
        <v>1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1</v>
      </c>
      <c r="BK66" s="66">
        <f t="shared" si="31"/>
        <v>1</v>
      </c>
      <c r="BL66" s="66">
        <f t="shared" si="32"/>
        <v>0</v>
      </c>
      <c r="BM66" s="66">
        <f t="shared" si="33"/>
        <v>0</v>
      </c>
      <c r="BN66" s="66">
        <f t="shared" si="34"/>
        <v>1</v>
      </c>
      <c r="BO66" s="66">
        <f t="shared" si="35"/>
        <v>0</v>
      </c>
      <c r="BP66" s="66">
        <f t="shared" si="36"/>
        <v>0</v>
      </c>
      <c r="BQ66" s="66">
        <f t="shared" si="37"/>
        <v>1</v>
      </c>
      <c r="BR66" s="66">
        <f t="shared" si="38"/>
        <v>1</v>
      </c>
      <c r="BS66" s="66">
        <f t="shared" si="39"/>
        <v>1</v>
      </c>
      <c r="BT66" s="66">
        <f t="shared" si="40"/>
        <v>0</v>
      </c>
      <c r="BU66" s="66">
        <f t="shared" si="41"/>
        <v>1</v>
      </c>
      <c r="BV66" s="66">
        <f t="shared" si="42"/>
        <v>0</v>
      </c>
      <c r="BX66" s="66">
        <f t="shared" si="43"/>
        <v>1</v>
      </c>
      <c r="BY66" s="66">
        <f t="shared" si="52"/>
        <v>1</v>
      </c>
      <c r="BZ66" s="66">
        <f t="shared" si="53"/>
        <v>1</v>
      </c>
      <c r="CA66" s="66">
        <f t="shared" si="54"/>
        <v>1</v>
      </c>
      <c r="CB66" s="66">
        <f t="shared" si="55"/>
        <v>1</v>
      </c>
      <c r="CC66" s="66">
        <f t="shared" si="56"/>
        <v>1</v>
      </c>
      <c r="CD66" s="66">
        <f t="shared" si="57"/>
        <v>1</v>
      </c>
    </row>
    <row r="67" spans="1:82">
      <c r="A67" s="96">
        <f t="shared" si="11"/>
        <v>61</v>
      </c>
      <c r="B67" s="109" t="str">
        <f>Scoresheet!B67</f>
        <v>OTU 61</v>
      </c>
      <c r="C67" s="66">
        <f>IF(Scoresheet!C67=0,0,Scoresheet!C67/(Scoresheet!C67+Scoresheet!D67))</f>
        <v>1</v>
      </c>
      <c r="D67" s="109">
        <f>IF(Scoresheet!D67=0,0,Scoresheet!D67/(Scoresheet!C67+Scoresheet!D67))</f>
        <v>0</v>
      </c>
      <c r="E67" s="66">
        <f>IF(Scoresheet!E67=0,0,Scoresheet!E67/(Scoresheet!E67+Scoresheet!F67))</f>
        <v>1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0.33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0.33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0.33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1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0.5</v>
      </c>
      <c r="Z67" s="115">
        <f>IF((Scoresheet!$AB67+Scoresheet!$AC67+Scoresheet!$AD67)=0,0,FLOOR(Scoresheet!AD67/(Scoresheet!$AB67+Scoresheet!$AC67+Scoresheet!$AD67),0.01))</f>
        <v>0.5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0.33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0.33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0.33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1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1</v>
      </c>
      <c r="AR67" s="66">
        <f t="shared" si="12"/>
        <v>1</v>
      </c>
      <c r="AS67" s="66">
        <f t="shared" si="13"/>
        <v>1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1</v>
      </c>
      <c r="BD67" s="66">
        <f t="shared" si="24"/>
        <v>1</v>
      </c>
      <c r="BE67" s="66">
        <f t="shared" si="25"/>
        <v>1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1</v>
      </c>
      <c r="BL67" s="66">
        <f t="shared" si="32"/>
        <v>0</v>
      </c>
      <c r="BM67" s="66">
        <f t="shared" si="33"/>
        <v>1</v>
      </c>
      <c r="BN67" s="66">
        <f t="shared" si="34"/>
        <v>1</v>
      </c>
      <c r="BO67" s="66">
        <f t="shared" si="35"/>
        <v>0</v>
      </c>
      <c r="BP67" s="66">
        <f t="shared" si="36"/>
        <v>0</v>
      </c>
      <c r="BQ67" s="66">
        <f t="shared" si="37"/>
        <v>1</v>
      </c>
      <c r="BR67" s="66">
        <f t="shared" si="38"/>
        <v>1</v>
      </c>
      <c r="BS67" s="66">
        <f t="shared" si="39"/>
        <v>1</v>
      </c>
      <c r="BT67" s="66">
        <f t="shared" si="40"/>
        <v>0</v>
      </c>
      <c r="BU67" s="66">
        <f t="shared" si="41"/>
        <v>1</v>
      </c>
      <c r="BV67" s="66">
        <f t="shared" si="42"/>
        <v>0</v>
      </c>
      <c r="BX67" s="66">
        <f t="shared" si="43"/>
        <v>1</v>
      </c>
      <c r="BY67" s="66">
        <f t="shared" si="52"/>
        <v>1</v>
      </c>
      <c r="BZ67" s="66">
        <f t="shared" si="53"/>
        <v>1</v>
      </c>
      <c r="CA67" s="66">
        <f t="shared" si="54"/>
        <v>1</v>
      </c>
      <c r="CB67" s="66">
        <f t="shared" si="55"/>
        <v>1</v>
      </c>
      <c r="CC67" s="66">
        <f t="shared" si="56"/>
        <v>1</v>
      </c>
      <c r="CD67" s="66">
        <f t="shared" si="57"/>
        <v>1</v>
      </c>
    </row>
    <row r="68" spans="1:82">
      <c r="A68" s="96">
        <f t="shared" si="11"/>
        <v>62</v>
      </c>
      <c r="B68" s="109" t="str">
        <f>Scoresheet!B68</f>
        <v>OTU 62</v>
      </c>
      <c r="C68" s="66">
        <f>IF(Scoresheet!C68=0,0,Scoresheet!C68/(Scoresheet!C68+Scoresheet!D68))</f>
        <v>1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0.5</v>
      </c>
      <c r="G68" s="66">
        <f>IF(Scoresheet!I68=0,0,Scoresheet!I68/(Scoresheet!I68+Scoresheet!J68)*(IF(Result!E68=0,1,Result!E68)))</f>
        <v>0.5</v>
      </c>
      <c r="H68" s="66">
        <f>IF(Scoresheet!K68=0,0,Scoresheet!K68/(Scoresheet!L68+Scoresheet!K68)*(IF(Result!E68=0,1,Result!E68)))</f>
        <v>0.5</v>
      </c>
      <c r="I68" s="66">
        <f>IF(Scoresheet!L68=0,0,Scoresheet!L68/(Scoresheet!K68+Scoresheet!L68)*(IF(Result!E68=0,1,Result!E68)))</f>
        <v>0.5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0.5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0.5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1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1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0.33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0.33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0.33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1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1</v>
      </c>
      <c r="AR68" s="66">
        <f t="shared" si="12"/>
        <v>1</v>
      </c>
      <c r="AS68" s="66">
        <f t="shared" si="13"/>
        <v>0</v>
      </c>
      <c r="AT68" s="66">
        <f t="shared" si="14"/>
        <v>1</v>
      </c>
      <c r="AU68" s="66">
        <f t="shared" si="15"/>
        <v>1</v>
      </c>
      <c r="AV68" s="66">
        <f t="shared" si="16"/>
        <v>1</v>
      </c>
      <c r="AW68" s="66">
        <f t="shared" si="17"/>
        <v>1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1</v>
      </c>
      <c r="BC68" s="66">
        <f t="shared" si="23"/>
        <v>1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1</v>
      </c>
      <c r="BL68" s="66">
        <f t="shared" si="32"/>
        <v>0</v>
      </c>
      <c r="BM68" s="66">
        <f t="shared" si="33"/>
        <v>0</v>
      </c>
      <c r="BN68" s="66">
        <f t="shared" si="34"/>
        <v>1</v>
      </c>
      <c r="BO68" s="66">
        <f t="shared" si="35"/>
        <v>0</v>
      </c>
      <c r="BP68" s="66">
        <f t="shared" si="36"/>
        <v>1</v>
      </c>
      <c r="BQ68" s="66">
        <f t="shared" si="37"/>
        <v>1</v>
      </c>
      <c r="BR68" s="66">
        <f t="shared" si="38"/>
        <v>1</v>
      </c>
      <c r="BS68" s="66">
        <f t="shared" si="39"/>
        <v>0</v>
      </c>
      <c r="BT68" s="66">
        <f t="shared" si="40"/>
        <v>0</v>
      </c>
      <c r="BU68" s="66">
        <f t="shared" si="41"/>
        <v>1</v>
      </c>
      <c r="BV68" s="66">
        <f t="shared" si="42"/>
        <v>0</v>
      </c>
      <c r="BX68" s="66">
        <f t="shared" si="43"/>
        <v>1</v>
      </c>
      <c r="BY68" s="66">
        <f t="shared" si="52"/>
        <v>1</v>
      </c>
      <c r="BZ68" s="66">
        <f t="shared" si="53"/>
        <v>1</v>
      </c>
      <c r="CA68" s="66">
        <f t="shared" si="54"/>
        <v>1</v>
      </c>
      <c r="CB68" s="66">
        <f t="shared" si="55"/>
        <v>1</v>
      </c>
      <c r="CC68" s="66">
        <f t="shared" si="56"/>
        <v>1</v>
      </c>
      <c r="CD68" s="66">
        <f t="shared" si="57"/>
        <v>1</v>
      </c>
    </row>
    <row r="69" spans="1:82">
      <c r="A69" s="96">
        <f t="shared" si="11"/>
        <v>63</v>
      </c>
      <c r="B69" s="109" t="str">
        <f>Scoresheet!B69</f>
        <v>OTU 63</v>
      </c>
      <c r="C69" s="66">
        <f>IF(Scoresheet!C69=0,0,Scoresheet!C69/(Scoresheet!C69+Scoresheet!D69))</f>
        <v>1</v>
      </c>
      <c r="D69" s="109">
        <f>IF(Scoresheet!D69=0,0,Scoresheet!D69/(Scoresheet!C69+Scoresheet!D69))</f>
        <v>0</v>
      </c>
      <c r="E69" s="66">
        <f>IF(Scoresheet!E69=0,0,Scoresheet!E69/(Scoresheet!E69+Scoresheet!F69))</f>
        <v>1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0.33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0.33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0.33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0.5</v>
      </c>
      <c r="V69" s="66">
        <f>IF((Scoresheet!$Y69+Scoresheet!$Z69+Scoresheet!$AA69)=0,0,FLOOR(Scoresheet!Z69/(Scoresheet!$Y69+Scoresheet!$Z69+Scoresheet!$AA69),0.01))</f>
        <v>0.5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1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0.5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0.5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1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1</v>
      </c>
      <c r="AR69" s="66">
        <f t="shared" si="12"/>
        <v>1</v>
      </c>
      <c r="AS69" s="66">
        <f t="shared" si="13"/>
        <v>1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1</v>
      </c>
      <c r="BB69" s="66">
        <f t="shared" si="22"/>
        <v>1</v>
      </c>
      <c r="BC69" s="66">
        <f t="shared" si="23"/>
        <v>1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1</v>
      </c>
      <c r="BJ69" s="66">
        <f t="shared" si="30"/>
        <v>1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1</v>
      </c>
      <c r="BO69" s="66">
        <f t="shared" si="35"/>
        <v>0</v>
      </c>
      <c r="BP69" s="66">
        <f t="shared" si="36"/>
        <v>1</v>
      </c>
      <c r="BQ69" s="66">
        <f t="shared" si="37"/>
        <v>1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1</v>
      </c>
      <c r="BV69" s="66">
        <f t="shared" si="42"/>
        <v>0</v>
      </c>
      <c r="BX69" s="66">
        <f t="shared" si="43"/>
        <v>1</v>
      </c>
      <c r="BY69" s="66">
        <f t="shared" si="52"/>
        <v>1</v>
      </c>
      <c r="BZ69" s="66">
        <f t="shared" si="53"/>
        <v>1</v>
      </c>
      <c r="CA69" s="66">
        <f t="shared" si="54"/>
        <v>1</v>
      </c>
      <c r="CB69" s="66">
        <f t="shared" si="55"/>
        <v>1</v>
      </c>
      <c r="CC69" s="66">
        <f t="shared" si="56"/>
        <v>1</v>
      </c>
      <c r="CD69" s="66">
        <f t="shared" si="57"/>
        <v>1</v>
      </c>
    </row>
    <row r="70" spans="1:82">
      <c r="A70" s="96">
        <f t="shared" si="11"/>
        <v>64</v>
      </c>
      <c r="B70" s="109" t="str">
        <f>Scoresheet!B70</f>
        <v>OTU 64</v>
      </c>
      <c r="C70" s="66">
        <f>IF(Scoresheet!C70=0,0,Scoresheet!C70/(Scoresheet!C70+Scoresheet!D70))</f>
        <v>1</v>
      </c>
      <c r="D70" s="109">
        <f>IF(Scoresheet!D70=0,0,Scoresheet!D70/(Scoresheet!C70+Scoresheet!D70))</f>
        <v>0</v>
      </c>
      <c r="E70" s="66">
        <f>IF(Scoresheet!E70=0,0,Scoresheet!E70/(Scoresheet!E70+Scoresheet!F70))</f>
        <v>1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0.33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0.33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0.33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1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1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0.33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0.33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0.33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1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1</v>
      </c>
      <c r="AR70" s="66">
        <f t="shared" si="12"/>
        <v>1</v>
      </c>
      <c r="AS70" s="66">
        <f t="shared" si="13"/>
        <v>1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1</v>
      </c>
      <c r="BD70" s="66">
        <f t="shared" si="24"/>
        <v>1</v>
      </c>
      <c r="BE70" s="66">
        <f t="shared" si="25"/>
        <v>1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1</v>
      </c>
      <c r="BL70" s="66">
        <f t="shared" si="32"/>
        <v>0</v>
      </c>
      <c r="BM70" s="66">
        <f t="shared" si="33"/>
        <v>0</v>
      </c>
      <c r="BN70" s="66">
        <f t="shared" si="34"/>
        <v>1</v>
      </c>
      <c r="BO70" s="66">
        <f t="shared" si="35"/>
        <v>0</v>
      </c>
      <c r="BP70" s="66">
        <f t="shared" si="36"/>
        <v>1</v>
      </c>
      <c r="BQ70" s="66">
        <f t="shared" si="37"/>
        <v>1</v>
      </c>
      <c r="BR70" s="66">
        <f t="shared" si="38"/>
        <v>1</v>
      </c>
      <c r="BS70" s="66">
        <f t="shared" si="39"/>
        <v>0</v>
      </c>
      <c r="BT70" s="66">
        <f t="shared" si="40"/>
        <v>0</v>
      </c>
      <c r="BU70" s="66">
        <f t="shared" si="41"/>
        <v>1</v>
      </c>
      <c r="BV70" s="66">
        <f t="shared" si="42"/>
        <v>0</v>
      </c>
      <c r="BX70" s="66">
        <f t="shared" si="43"/>
        <v>1</v>
      </c>
      <c r="BY70" s="66">
        <f t="shared" si="52"/>
        <v>1</v>
      </c>
      <c r="BZ70" s="66">
        <f t="shared" si="53"/>
        <v>1</v>
      </c>
      <c r="CA70" s="66">
        <f t="shared" si="54"/>
        <v>1</v>
      </c>
      <c r="CB70" s="66">
        <f t="shared" si="55"/>
        <v>1</v>
      </c>
      <c r="CC70" s="66">
        <f t="shared" si="56"/>
        <v>1</v>
      </c>
      <c r="CD70" s="66">
        <f t="shared" si="57"/>
        <v>1</v>
      </c>
    </row>
    <row r="71" spans="1:82">
      <c r="A71" s="96">
        <f t="shared" si="11"/>
        <v>65</v>
      </c>
      <c r="B71" s="109" t="str">
        <f>Scoresheet!B71</f>
        <v>OTU 65</v>
      </c>
      <c r="C71" s="66">
        <f>IF(Scoresheet!C71=0,0,Scoresheet!C71/(Scoresheet!C71+Scoresheet!D71))</f>
        <v>1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0.5</v>
      </c>
      <c r="G71" s="66">
        <f>IF(Scoresheet!I71=0,0,Scoresheet!I71/(Scoresheet!I71+Scoresheet!J71)*(IF(Result!E71=0,1,Result!E71)))</f>
        <v>0.5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1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0.33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0.33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0.33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1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1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0.5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0.5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1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1</v>
      </c>
      <c r="AR71" s="66">
        <f t="shared" si="12"/>
        <v>1</v>
      </c>
      <c r="AS71" s="66">
        <f t="shared" si="13"/>
        <v>0</v>
      </c>
      <c r="AT71" s="66">
        <f t="shared" si="14"/>
        <v>1</v>
      </c>
      <c r="AU71" s="66">
        <f t="shared" si="15"/>
        <v>1</v>
      </c>
      <c r="AV71" s="66">
        <f t="shared" si="16"/>
        <v>0</v>
      </c>
      <c r="AW71" s="66">
        <f t="shared" si="17"/>
        <v>1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1</v>
      </c>
      <c r="BD71" s="66">
        <f t="shared" si="24"/>
        <v>1</v>
      </c>
      <c r="BE71" s="66">
        <f t="shared" si="25"/>
        <v>1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1</v>
      </c>
      <c r="BL71" s="66">
        <f t="shared" si="32"/>
        <v>0</v>
      </c>
      <c r="BM71" s="66">
        <f t="shared" si="33"/>
        <v>0</v>
      </c>
      <c r="BN71" s="66">
        <f t="shared" si="34"/>
        <v>1</v>
      </c>
      <c r="BO71" s="66">
        <f t="shared" si="35"/>
        <v>0</v>
      </c>
      <c r="BP71" s="66">
        <f t="shared" si="36"/>
        <v>1</v>
      </c>
      <c r="BQ71" s="66">
        <f t="shared" si="37"/>
        <v>1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1</v>
      </c>
      <c r="BV71" s="66">
        <f t="shared" si="42"/>
        <v>0</v>
      </c>
      <c r="BX71" s="66">
        <f t="shared" si="43"/>
        <v>1</v>
      </c>
      <c r="BY71" s="66">
        <f t="shared" si="52"/>
        <v>1</v>
      </c>
      <c r="BZ71" s="66">
        <f t="shared" si="53"/>
        <v>1</v>
      </c>
      <c r="CA71" s="66">
        <f t="shared" si="54"/>
        <v>1</v>
      </c>
      <c r="CB71" s="66">
        <f t="shared" si="55"/>
        <v>1</v>
      </c>
      <c r="CC71" s="66">
        <f t="shared" si="56"/>
        <v>1</v>
      </c>
      <c r="CD71" s="66">
        <f t="shared" si="57"/>
        <v>1</v>
      </c>
    </row>
    <row r="72" spans="1:82">
      <c r="A72" s="96">
        <f t="shared" ref="A72:A107" si="58">IF(B72&gt;0,(ROW(A72)-6),0)</f>
        <v>66</v>
      </c>
      <c r="B72" s="109" t="str">
        <f>Scoresheet!B72</f>
        <v>OTU 66</v>
      </c>
      <c r="C72" s="66">
        <f>IF(Scoresheet!C72=0,0,Scoresheet!C72/(Scoresheet!C72+Scoresheet!D72))</f>
        <v>1</v>
      </c>
      <c r="D72" s="109">
        <f>IF(Scoresheet!D72=0,0,Scoresheet!D72/(Scoresheet!C72+Scoresheet!D72))</f>
        <v>0</v>
      </c>
      <c r="E72" s="66">
        <f>IF(Scoresheet!E72=0,0,Scoresheet!E72/(Scoresheet!E72+Scoresheet!F72))</f>
        <v>1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0.33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0.33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0.33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0.5</v>
      </c>
      <c r="W72" s="109">
        <f>IF((Scoresheet!$Y72+Scoresheet!$Z72+Scoresheet!$AA72)=0,0,FLOOR(Scoresheet!AA72/(Scoresheet!$Y72+Scoresheet!$Z72+Scoresheet!$AA72),0.01))</f>
        <v>0.5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0.5</v>
      </c>
      <c r="Z72" s="115">
        <f>IF((Scoresheet!$AB72+Scoresheet!$AC72+Scoresheet!$AD72)=0,0,FLOOR(Scoresheet!AD72/(Scoresheet!$AB72+Scoresheet!$AC72+Scoresheet!$AD72),0.01))</f>
        <v>0.5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0.5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0.5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1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1</v>
      </c>
      <c r="AR72" s="66">
        <f t="shared" ref="AR72:AR107" si="59">IF(C72+D72&gt;0,1,0)</f>
        <v>1</v>
      </c>
      <c r="AS72" s="66">
        <f t="shared" ref="AS72:AS107" si="60">IF(E72&gt;0,1,0)</f>
        <v>1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1</v>
      </c>
      <c r="BC72" s="66">
        <f t="shared" ref="BC72:BC107" si="70">IF(O72&gt;0,1,0)</f>
        <v>1</v>
      </c>
      <c r="BD72" s="66">
        <f t="shared" ref="BD72:BD107" si="71">IF(P72&gt;0,1,0)</f>
        <v>1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1</v>
      </c>
      <c r="BK72" s="66">
        <f t="shared" ref="BK72:BK107" si="78">IF(W72&gt;0,1,0)</f>
        <v>1</v>
      </c>
      <c r="BL72" s="66">
        <f t="shared" ref="BL72:BL107" si="79">IF(X72&gt;0,1,0)</f>
        <v>0</v>
      </c>
      <c r="BM72" s="66">
        <f t="shared" ref="BM72:BM107" si="80">IF(Y72&gt;0,1,0)</f>
        <v>1</v>
      </c>
      <c r="BN72" s="66">
        <f t="shared" ref="BN72:BN107" si="81">IF(Z72&gt;0,1,0)</f>
        <v>1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1</v>
      </c>
      <c r="BS72" s="66">
        <f t="shared" ref="BS72:BS107" si="86">IF(AE72&gt;0,1,0)</f>
        <v>1</v>
      </c>
      <c r="BT72" s="66">
        <f t="shared" ref="BT72:BT107" si="87">IF(AF72&gt;0,1,0)</f>
        <v>0</v>
      </c>
      <c r="BU72" s="66">
        <f t="shared" ref="BU72:BU107" si="88">IF(AG72&gt;0,1,0)</f>
        <v>1</v>
      </c>
      <c r="BV72" s="66">
        <f t="shared" ref="BV72:BV107" si="89">IF(AH72&gt;0,1,0)</f>
        <v>0</v>
      </c>
      <c r="BX72" s="66">
        <f t="shared" ref="BX72:BX107" si="90">AR72</f>
        <v>1</v>
      </c>
      <c r="BY72" s="66">
        <f t="shared" si="52"/>
        <v>1</v>
      </c>
      <c r="BZ72" s="66">
        <f t="shared" si="53"/>
        <v>1</v>
      </c>
      <c r="CA72" s="66">
        <f t="shared" si="54"/>
        <v>1</v>
      </c>
      <c r="CB72" s="66">
        <f t="shared" si="55"/>
        <v>1</v>
      </c>
      <c r="CC72" s="66">
        <f t="shared" si="56"/>
        <v>1</v>
      </c>
      <c r="CD72" s="66">
        <f t="shared" si="57"/>
        <v>1</v>
      </c>
    </row>
    <row r="73" spans="1:82">
      <c r="A73" s="96">
        <f t="shared" si="58"/>
        <v>67</v>
      </c>
      <c r="B73" s="109" t="str">
        <f>Scoresheet!B73</f>
        <v>OTU 67</v>
      </c>
      <c r="C73" s="66">
        <f>IF(Scoresheet!C73=0,0,Scoresheet!C73/(Scoresheet!C73+Scoresheet!D73))</f>
        <v>1</v>
      </c>
      <c r="D73" s="109">
        <f>IF(Scoresheet!D73=0,0,Scoresheet!D73/(Scoresheet!C73+Scoresheet!D73))</f>
        <v>0</v>
      </c>
      <c r="E73" s="66">
        <f>IF(Scoresheet!E73=0,0,Scoresheet!E73/(Scoresheet!E73+Scoresheet!F73))</f>
        <v>1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0.5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0.5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1</v>
      </c>
      <c r="U73" s="66">
        <f>IF((Scoresheet!$Y73+Scoresheet!$Z73+Scoresheet!$AA73)=0,0,FLOOR(Scoresheet!Y73/(Scoresheet!$Y73+Scoresheet!$Z73+Scoresheet!$AA73),0.01))</f>
        <v>0.5</v>
      </c>
      <c r="V73" s="66">
        <f>IF((Scoresheet!$Y73+Scoresheet!$Z73+Scoresheet!$AA73)=0,0,FLOOR(Scoresheet!Z73/(Scoresheet!$Y73+Scoresheet!$Z73+Scoresheet!$AA73),0.01))</f>
        <v>0.5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0.5</v>
      </c>
      <c r="Z73" s="115">
        <f>IF((Scoresheet!$AB73+Scoresheet!$AC73+Scoresheet!$AD73)=0,0,FLOOR(Scoresheet!AD73/(Scoresheet!$AB73+Scoresheet!$AC73+Scoresheet!$AD73),0.01))</f>
        <v>0.5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0.5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0.5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0.5</v>
      </c>
      <c r="AH73" s="109">
        <f>IF((Scoresheet!$AJ73+Scoresheet!$AK73+Scoresheet!$AL73)=0,0,FLOOR(Scoresheet!AL73/(Scoresheet!$AJ73+Scoresheet!$AK73+Scoresheet!$AL73),0.01))</f>
        <v>0.5</v>
      </c>
      <c r="AI73" s="95"/>
      <c r="AJ73" s="95"/>
      <c r="AK73" s="95"/>
      <c r="AL73" s="95"/>
      <c r="AM73" s="95"/>
      <c r="AN73" s="95"/>
      <c r="AP73" s="96"/>
      <c r="AQ73" s="66">
        <f t="shared" si="51"/>
        <v>1</v>
      </c>
      <c r="AR73" s="66">
        <f t="shared" si="59"/>
        <v>1</v>
      </c>
      <c r="AS73" s="66">
        <f t="shared" si="60"/>
        <v>1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1</v>
      </c>
      <c r="BD73" s="66">
        <f t="shared" si="71"/>
        <v>1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1</v>
      </c>
      <c r="BI73" s="66">
        <f t="shared" si="76"/>
        <v>1</v>
      </c>
      <c r="BJ73" s="66">
        <f t="shared" si="77"/>
        <v>1</v>
      </c>
      <c r="BK73" s="66">
        <f t="shared" si="78"/>
        <v>0</v>
      </c>
      <c r="BL73" s="66">
        <f t="shared" si="79"/>
        <v>0</v>
      </c>
      <c r="BM73" s="66">
        <f t="shared" si="80"/>
        <v>1</v>
      </c>
      <c r="BN73" s="66">
        <f t="shared" si="81"/>
        <v>1</v>
      </c>
      <c r="BO73" s="66">
        <f t="shared" si="82"/>
        <v>1</v>
      </c>
      <c r="BP73" s="66">
        <f t="shared" si="83"/>
        <v>1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1</v>
      </c>
      <c r="BV73" s="66">
        <f t="shared" si="89"/>
        <v>1</v>
      </c>
      <c r="BX73" s="66">
        <f t="shared" si="90"/>
        <v>1</v>
      </c>
      <c r="BY73" s="66">
        <f t="shared" si="52"/>
        <v>1</v>
      </c>
      <c r="BZ73" s="66">
        <f t="shared" si="53"/>
        <v>1</v>
      </c>
      <c r="CA73" s="66">
        <f t="shared" si="54"/>
        <v>1</v>
      </c>
      <c r="CB73" s="66">
        <f t="shared" si="55"/>
        <v>1</v>
      </c>
      <c r="CC73" s="66">
        <f t="shared" si="56"/>
        <v>1</v>
      </c>
      <c r="CD73" s="66">
        <f t="shared" si="57"/>
        <v>1</v>
      </c>
    </row>
    <row r="74" spans="1:82">
      <c r="A74" s="96">
        <f t="shared" si="58"/>
        <v>68</v>
      </c>
      <c r="B74" s="109" t="str">
        <f>Scoresheet!B74</f>
        <v>OTU 68</v>
      </c>
      <c r="C74" s="66">
        <f>IF(Scoresheet!C74=0,0,Scoresheet!C74/(Scoresheet!C74+Scoresheet!D74))</f>
        <v>1</v>
      </c>
      <c r="D74" s="109">
        <f>IF(Scoresheet!D74=0,0,Scoresheet!D74/(Scoresheet!C74+Scoresheet!D74))</f>
        <v>0</v>
      </c>
      <c r="E74" s="66">
        <f>IF(Scoresheet!E74=0,0,Scoresheet!E74/(Scoresheet!E74+Scoresheet!F74))</f>
        <v>0.5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0.5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0.33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0.33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0.33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1</v>
      </c>
      <c r="X74" s="66">
        <f>IF((Scoresheet!$AB74+Scoresheet!$AC74+Scoresheet!$AD74)=0,0,FLOOR(Scoresheet!AB74/(Scoresheet!$AB74+Scoresheet!$AC74+Scoresheet!$AD74),0.01))</f>
        <v>0.33</v>
      </c>
      <c r="Y74" s="66">
        <f>IF((Scoresheet!$AB74+Scoresheet!$AC74+Scoresheet!$AD74)=0,0,FLOOR(Scoresheet!AC74/(Scoresheet!$AB74+Scoresheet!$AC74+Scoresheet!$AD74),0.01))</f>
        <v>0.33</v>
      </c>
      <c r="Z74" s="115">
        <f>IF((Scoresheet!$AB74+Scoresheet!$AC74+Scoresheet!$AD74)=0,0,FLOOR(Scoresheet!AD74/(Scoresheet!$AB74+Scoresheet!$AC74+Scoresheet!$AD74),0.01))</f>
        <v>0.33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1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0.5</v>
      </c>
      <c r="AH74" s="109">
        <f>IF((Scoresheet!$AJ74+Scoresheet!$AK74+Scoresheet!$AL74)=0,0,FLOOR(Scoresheet!AL74/(Scoresheet!$AJ74+Scoresheet!$AK74+Scoresheet!$AL74),0.01))</f>
        <v>0.5</v>
      </c>
      <c r="AI74" s="95"/>
      <c r="AJ74" s="95"/>
      <c r="AK74" s="95"/>
      <c r="AL74" s="95"/>
      <c r="AM74" s="95"/>
      <c r="AN74" s="95"/>
      <c r="AP74" s="96"/>
      <c r="AQ74" s="66">
        <f t="shared" si="51"/>
        <v>1</v>
      </c>
      <c r="AR74" s="66">
        <f t="shared" si="59"/>
        <v>1</v>
      </c>
      <c r="AS74" s="66">
        <f t="shared" si="60"/>
        <v>1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1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1</v>
      </c>
      <c r="BE74" s="66">
        <f t="shared" si="72"/>
        <v>1</v>
      </c>
      <c r="BF74" s="66">
        <f t="shared" si="73"/>
        <v>1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1</v>
      </c>
      <c r="BL74" s="66">
        <f t="shared" si="79"/>
        <v>1</v>
      </c>
      <c r="BM74" s="66">
        <f t="shared" si="80"/>
        <v>1</v>
      </c>
      <c r="BN74" s="66">
        <f t="shared" si="81"/>
        <v>1</v>
      </c>
      <c r="BO74" s="66">
        <f t="shared" si="82"/>
        <v>0</v>
      </c>
      <c r="BP74" s="66">
        <f t="shared" si="83"/>
        <v>1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1</v>
      </c>
      <c r="BV74" s="66">
        <f t="shared" si="89"/>
        <v>1</v>
      </c>
      <c r="BX74" s="66">
        <f t="shared" si="90"/>
        <v>1</v>
      </c>
      <c r="BY74" s="66">
        <f t="shared" si="52"/>
        <v>1</v>
      </c>
      <c r="BZ74" s="66">
        <f t="shared" si="53"/>
        <v>1</v>
      </c>
      <c r="CA74" s="66">
        <f t="shared" si="54"/>
        <v>1</v>
      </c>
      <c r="CB74" s="66">
        <f t="shared" si="55"/>
        <v>1</v>
      </c>
      <c r="CC74" s="66">
        <f t="shared" si="56"/>
        <v>1</v>
      </c>
      <c r="CD74" s="66">
        <f t="shared" si="57"/>
        <v>1</v>
      </c>
    </row>
    <row r="75" spans="1:82">
      <c r="A75" s="96">
        <f t="shared" si="58"/>
        <v>69</v>
      </c>
      <c r="B75" s="109" t="str">
        <f>Scoresheet!B75</f>
        <v>OTU 69</v>
      </c>
      <c r="C75" s="66">
        <f>IF(Scoresheet!C75=0,0,Scoresheet!C75/(Scoresheet!C75+Scoresheet!D75))</f>
        <v>1</v>
      </c>
      <c r="D75" s="109">
        <f>IF(Scoresheet!D75=0,0,Scoresheet!D75/(Scoresheet!C75+Scoresheet!D75))</f>
        <v>0</v>
      </c>
      <c r="E75" s="66">
        <f>IF(Scoresheet!E75=0,0,Scoresheet!E75/(Scoresheet!E75+Scoresheet!F75))</f>
        <v>0.5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0.25</v>
      </c>
      <c r="I75" s="66">
        <f>IF(Scoresheet!L75=0,0,Scoresheet!L75/(Scoresheet!K75+Scoresheet!L75)*(IF(Result!E75=0,1,Result!E75)))</f>
        <v>0.25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0.33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0.33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0.33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1</v>
      </c>
      <c r="X75" s="66">
        <f>IF((Scoresheet!$AB75+Scoresheet!$AC75+Scoresheet!$AD75)=0,0,FLOOR(Scoresheet!AB75/(Scoresheet!$AB75+Scoresheet!$AC75+Scoresheet!$AD75),0.01))</f>
        <v>0.5</v>
      </c>
      <c r="Y75" s="66">
        <f>IF((Scoresheet!$AB75+Scoresheet!$AC75+Scoresheet!$AD75)=0,0,FLOOR(Scoresheet!AC75/(Scoresheet!$AB75+Scoresheet!$AC75+Scoresheet!$AD75),0.01))</f>
        <v>0.5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1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0.5</v>
      </c>
      <c r="AH75" s="109">
        <f>IF((Scoresheet!$AJ75+Scoresheet!$AK75+Scoresheet!$AL75)=0,0,FLOOR(Scoresheet!AL75/(Scoresheet!$AJ75+Scoresheet!$AK75+Scoresheet!$AL75),0.01))</f>
        <v>0.5</v>
      </c>
      <c r="AI75" s="95"/>
      <c r="AJ75" s="95"/>
      <c r="AK75" s="95"/>
      <c r="AL75" s="95"/>
      <c r="AM75" s="95"/>
      <c r="AN75" s="95"/>
      <c r="AP75" s="96"/>
      <c r="AQ75" s="66">
        <f t="shared" si="51"/>
        <v>1</v>
      </c>
      <c r="AR75" s="66">
        <f t="shared" si="59"/>
        <v>1</v>
      </c>
      <c r="AS75" s="66">
        <f t="shared" si="60"/>
        <v>1</v>
      </c>
      <c r="AT75" s="66">
        <f t="shared" si="61"/>
        <v>0</v>
      </c>
      <c r="AU75" s="66">
        <f t="shared" si="62"/>
        <v>0</v>
      </c>
      <c r="AV75" s="66">
        <f t="shared" si="63"/>
        <v>1</v>
      </c>
      <c r="AW75" s="66">
        <f t="shared" si="64"/>
        <v>1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1</v>
      </c>
      <c r="BE75" s="66">
        <f t="shared" si="72"/>
        <v>1</v>
      </c>
      <c r="BF75" s="66">
        <f t="shared" si="73"/>
        <v>1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1</v>
      </c>
      <c r="BL75" s="66">
        <f t="shared" si="79"/>
        <v>1</v>
      </c>
      <c r="BM75" s="66">
        <f t="shared" si="80"/>
        <v>1</v>
      </c>
      <c r="BN75" s="66">
        <f t="shared" si="81"/>
        <v>0</v>
      </c>
      <c r="BO75" s="66">
        <f t="shared" si="82"/>
        <v>0</v>
      </c>
      <c r="BP75" s="66">
        <f t="shared" si="83"/>
        <v>1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1</v>
      </c>
      <c r="BV75" s="66">
        <f t="shared" si="89"/>
        <v>1</v>
      </c>
      <c r="BX75" s="66">
        <f t="shared" si="90"/>
        <v>1</v>
      </c>
      <c r="BY75" s="66">
        <f t="shared" si="52"/>
        <v>1</v>
      </c>
      <c r="BZ75" s="66">
        <f t="shared" si="53"/>
        <v>1</v>
      </c>
      <c r="CA75" s="66">
        <f t="shared" si="54"/>
        <v>1</v>
      </c>
      <c r="CB75" s="66">
        <f t="shared" si="55"/>
        <v>1</v>
      </c>
      <c r="CC75" s="66">
        <f t="shared" si="56"/>
        <v>1</v>
      </c>
      <c r="CD75" s="66">
        <f t="shared" si="57"/>
        <v>1</v>
      </c>
    </row>
    <row r="76" spans="1:82">
      <c r="A76" s="96">
        <f t="shared" si="58"/>
        <v>70</v>
      </c>
      <c r="B76" s="109" t="str">
        <f>Scoresheet!B76</f>
        <v>OTU 70</v>
      </c>
      <c r="C76" s="66">
        <f>IF(Scoresheet!C76=0,0,Scoresheet!C76/(Scoresheet!C76+Scoresheet!D76))</f>
        <v>1</v>
      </c>
      <c r="D76" s="109">
        <f>IF(Scoresheet!D76=0,0,Scoresheet!D76/(Scoresheet!C76+Scoresheet!D76))</f>
        <v>0</v>
      </c>
      <c r="E76" s="66">
        <f>IF(Scoresheet!E76=0,0,Scoresheet!E76/(Scoresheet!E76+Scoresheet!F76))</f>
        <v>1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0.5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0.5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0.33</v>
      </c>
      <c r="V76" s="66">
        <f>IF((Scoresheet!$Y76+Scoresheet!$Z76+Scoresheet!$AA76)=0,0,FLOOR(Scoresheet!Z76/(Scoresheet!$Y76+Scoresheet!$Z76+Scoresheet!$AA76),0.01))</f>
        <v>0.33</v>
      </c>
      <c r="W76" s="109">
        <f>IF((Scoresheet!$Y76+Scoresheet!$Z76+Scoresheet!$AA76)=0,0,FLOOR(Scoresheet!AA76/(Scoresheet!$Y76+Scoresheet!$Z76+Scoresheet!$AA76),0.01))</f>
        <v>0.33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0.5</v>
      </c>
      <c r="Z76" s="115">
        <f>IF((Scoresheet!$AB76+Scoresheet!$AC76+Scoresheet!$AD76)=0,0,FLOOR(Scoresheet!AD76/(Scoresheet!$AB76+Scoresheet!$AC76+Scoresheet!$AD76),0.01))</f>
        <v>0.5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0.5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0.5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1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1</v>
      </c>
      <c r="AR76" s="66">
        <f t="shared" si="59"/>
        <v>1</v>
      </c>
      <c r="AS76" s="66">
        <f t="shared" si="60"/>
        <v>1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1</v>
      </c>
      <c r="BC76" s="66">
        <f t="shared" si="70"/>
        <v>1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1</v>
      </c>
      <c r="BJ76" s="66">
        <f t="shared" si="77"/>
        <v>1</v>
      </c>
      <c r="BK76" s="66">
        <f t="shared" si="78"/>
        <v>1</v>
      </c>
      <c r="BL76" s="66">
        <f t="shared" si="79"/>
        <v>0</v>
      </c>
      <c r="BM76" s="66">
        <f t="shared" si="80"/>
        <v>1</v>
      </c>
      <c r="BN76" s="66">
        <f t="shared" si="81"/>
        <v>1</v>
      </c>
      <c r="BO76" s="66">
        <f t="shared" si="82"/>
        <v>0</v>
      </c>
      <c r="BP76" s="66">
        <f t="shared" si="83"/>
        <v>1</v>
      </c>
      <c r="BQ76" s="66">
        <f t="shared" si="84"/>
        <v>1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1</v>
      </c>
      <c r="BV76" s="66">
        <f t="shared" si="89"/>
        <v>0</v>
      </c>
      <c r="BX76" s="66">
        <f t="shared" si="90"/>
        <v>1</v>
      </c>
      <c r="BY76" s="66">
        <f t="shared" si="52"/>
        <v>1</v>
      </c>
      <c r="BZ76" s="66">
        <f t="shared" si="53"/>
        <v>1</v>
      </c>
      <c r="CA76" s="66">
        <f t="shared" si="54"/>
        <v>1</v>
      </c>
      <c r="CB76" s="66">
        <f t="shared" si="55"/>
        <v>1</v>
      </c>
      <c r="CC76" s="66">
        <f t="shared" si="56"/>
        <v>1</v>
      </c>
      <c r="CD76" s="66">
        <f t="shared" si="57"/>
        <v>1</v>
      </c>
    </row>
    <row r="77" spans="1:82">
      <c r="A77" s="96">
        <f t="shared" si="58"/>
        <v>71</v>
      </c>
      <c r="B77" s="109" t="str">
        <f>Scoresheet!B77</f>
        <v>OTU 71</v>
      </c>
      <c r="C77" s="66">
        <f>IF(Scoresheet!C77=0,0,Scoresheet!C77/(Scoresheet!C77+Scoresheet!D77))</f>
        <v>1</v>
      </c>
      <c r="D77" s="109">
        <f>IF(Scoresheet!D77=0,0,Scoresheet!D77/(Scoresheet!C77+Scoresheet!D77))</f>
        <v>0</v>
      </c>
      <c r="E77" s="66">
        <f>IF(Scoresheet!E77=0,0,Scoresheet!E77/(Scoresheet!E77+Scoresheet!F77))</f>
        <v>1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0.25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0.25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0.25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0.25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1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1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0.5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0.5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1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1</v>
      </c>
      <c r="AR77" s="66">
        <f t="shared" si="59"/>
        <v>1</v>
      </c>
      <c r="AS77" s="66">
        <f t="shared" si="60"/>
        <v>1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1</v>
      </c>
      <c r="BA77" s="66">
        <f t="shared" si="68"/>
        <v>1</v>
      </c>
      <c r="BB77" s="66">
        <f t="shared" si="69"/>
        <v>1</v>
      </c>
      <c r="BC77" s="66">
        <f t="shared" si="70"/>
        <v>1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1</v>
      </c>
      <c r="BL77" s="66">
        <f t="shared" si="79"/>
        <v>0</v>
      </c>
      <c r="BM77" s="66">
        <f t="shared" si="80"/>
        <v>0</v>
      </c>
      <c r="BN77" s="66">
        <f t="shared" si="81"/>
        <v>1</v>
      </c>
      <c r="BO77" s="66">
        <f t="shared" si="82"/>
        <v>0</v>
      </c>
      <c r="BP77" s="66">
        <f t="shared" si="83"/>
        <v>1</v>
      </c>
      <c r="BQ77" s="66">
        <f t="shared" si="84"/>
        <v>1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1</v>
      </c>
      <c r="BV77" s="66">
        <f t="shared" si="89"/>
        <v>0</v>
      </c>
      <c r="BX77" s="66">
        <f t="shared" si="90"/>
        <v>1</v>
      </c>
      <c r="BY77" s="66">
        <f t="shared" si="52"/>
        <v>1</v>
      </c>
      <c r="BZ77" s="66">
        <f t="shared" si="53"/>
        <v>1</v>
      </c>
      <c r="CA77" s="66">
        <f t="shared" si="54"/>
        <v>1</v>
      </c>
      <c r="CB77" s="66">
        <f t="shared" si="55"/>
        <v>1</v>
      </c>
      <c r="CC77" s="66">
        <f t="shared" si="56"/>
        <v>1</v>
      </c>
      <c r="CD77" s="66">
        <f t="shared" si="57"/>
        <v>1</v>
      </c>
    </row>
    <row r="78" spans="1:82">
      <c r="A78" s="96">
        <f t="shared" si="58"/>
        <v>72</v>
      </c>
      <c r="B78" s="109" t="str">
        <f>Scoresheet!B78</f>
        <v>OTU 72</v>
      </c>
      <c r="C78" s="66">
        <f>IF(Scoresheet!C78=0,0,Scoresheet!C78/(Scoresheet!C78+Scoresheet!D78))</f>
        <v>1</v>
      </c>
      <c r="D78" s="109">
        <f>IF(Scoresheet!D78=0,0,Scoresheet!D78/(Scoresheet!C78+Scoresheet!D78))</f>
        <v>0</v>
      </c>
      <c r="E78" s="66">
        <f>IF(Scoresheet!E78=0,0,Scoresheet!E78/(Scoresheet!E78+Scoresheet!F78))</f>
        <v>1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1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0.5</v>
      </c>
      <c r="W78" s="109">
        <f>IF((Scoresheet!$Y78+Scoresheet!$Z78+Scoresheet!$AA78)=0,0,FLOOR(Scoresheet!AA78/(Scoresheet!$Y78+Scoresheet!$Z78+Scoresheet!$AA78),0.01))</f>
        <v>0.5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1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1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1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1</v>
      </c>
      <c r="AR78" s="66">
        <f t="shared" si="59"/>
        <v>1</v>
      </c>
      <c r="AS78" s="66">
        <f t="shared" si="60"/>
        <v>1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1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1</v>
      </c>
      <c r="BK78" s="66">
        <f t="shared" si="78"/>
        <v>1</v>
      </c>
      <c r="BL78" s="66">
        <f t="shared" si="79"/>
        <v>0</v>
      </c>
      <c r="BM78" s="66">
        <f t="shared" si="80"/>
        <v>0</v>
      </c>
      <c r="BN78" s="66">
        <f t="shared" si="81"/>
        <v>1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1</v>
      </c>
      <c r="BT78" s="66">
        <f t="shared" si="87"/>
        <v>0</v>
      </c>
      <c r="BU78" s="66">
        <f t="shared" si="88"/>
        <v>1</v>
      </c>
      <c r="BV78" s="66">
        <f t="shared" si="89"/>
        <v>0</v>
      </c>
      <c r="BX78" s="66">
        <f t="shared" si="90"/>
        <v>1</v>
      </c>
      <c r="BY78" s="66">
        <f t="shared" si="52"/>
        <v>1</v>
      </c>
      <c r="BZ78" s="66">
        <f t="shared" si="53"/>
        <v>1</v>
      </c>
      <c r="CA78" s="66">
        <f t="shared" si="54"/>
        <v>1</v>
      </c>
      <c r="CB78" s="66">
        <f t="shared" si="55"/>
        <v>1</v>
      </c>
      <c r="CC78" s="66">
        <f t="shared" si="56"/>
        <v>1</v>
      </c>
      <c r="CD78" s="66">
        <f t="shared" si="57"/>
        <v>1</v>
      </c>
    </row>
    <row r="79" spans="1:82">
      <c r="A79" s="96">
        <f t="shared" si="58"/>
        <v>73</v>
      </c>
      <c r="B79" s="109" t="str">
        <f>Scoresheet!B79</f>
        <v>OTU 73</v>
      </c>
      <c r="C79" s="66">
        <f>IF(Scoresheet!C79=0,0,Scoresheet!C79/(Scoresheet!C79+Scoresheet!D79))</f>
        <v>1</v>
      </c>
      <c r="D79" s="109">
        <f>IF(Scoresheet!D79=0,0,Scoresheet!D79/(Scoresheet!C79+Scoresheet!D79))</f>
        <v>0</v>
      </c>
      <c r="E79" s="66">
        <f>IF(Scoresheet!E79=0,0,Scoresheet!E79/(Scoresheet!E79+Scoresheet!F79))</f>
        <v>1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1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0.5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0.5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0.5</v>
      </c>
      <c r="Z79" s="115">
        <f>IF((Scoresheet!$AB79+Scoresheet!$AC79+Scoresheet!$AD79)=0,0,FLOOR(Scoresheet!AD79/(Scoresheet!$AB79+Scoresheet!$AC79+Scoresheet!$AD79),0.01))</f>
        <v>0.5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1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1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1</v>
      </c>
      <c r="AR79" s="66">
        <f t="shared" si="59"/>
        <v>1</v>
      </c>
      <c r="AS79" s="66">
        <f t="shared" si="60"/>
        <v>1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1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1</v>
      </c>
      <c r="BJ79" s="66">
        <f t="shared" si="77"/>
        <v>0</v>
      </c>
      <c r="BK79" s="66">
        <f t="shared" si="78"/>
        <v>1</v>
      </c>
      <c r="BL79" s="66">
        <f t="shared" si="79"/>
        <v>0</v>
      </c>
      <c r="BM79" s="66">
        <f t="shared" si="80"/>
        <v>1</v>
      </c>
      <c r="BN79" s="66">
        <f t="shared" si="81"/>
        <v>1</v>
      </c>
      <c r="BO79" s="66">
        <f t="shared" si="82"/>
        <v>0</v>
      </c>
      <c r="BP79" s="66">
        <f t="shared" si="83"/>
        <v>0</v>
      </c>
      <c r="BQ79" s="66">
        <f t="shared" si="84"/>
        <v>1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1</v>
      </c>
      <c r="BV79" s="66">
        <f t="shared" si="89"/>
        <v>0</v>
      </c>
      <c r="BX79" s="66">
        <f t="shared" si="90"/>
        <v>1</v>
      </c>
      <c r="BY79" s="66">
        <f t="shared" si="52"/>
        <v>1</v>
      </c>
      <c r="BZ79" s="66">
        <f t="shared" si="53"/>
        <v>1</v>
      </c>
      <c r="CA79" s="66">
        <f t="shared" si="54"/>
        <v>1</v>
      </c>
      <c r="CB79" s="66">
        <f t="shared" si="55"/>
        <v>1</v>
      </c>
      <c r="CC79" s="66">
        <f t="shared" si="56"/>
        <v>1</v>
      </c>
      <c r="CD79" s="66">
        <f t="shared" si="57"/>
        <v>1</v>
      </c>
    </row>
    <row r="80" spans="1:82">
      <c r="A80" s="96">
        <f t="shared" si="58"/>
        <v>74</v>
      </c>
      <c r="B80" s="109" t="str">
        <f>Scoresheet!B80</f>
        <v>OTU 74</v>
      </c>
      <c r="C80" s="66">
        <f>IF(Scoresheet!C80=0,0,Scoresheet!C80/(Scoresheet!C80+Scoresheet!D80))</f>
        <v>1</v>
      </c>
      <c r="D80" s="109">
        <f>IF(Scoresheet!D80=0,0,Scoresheet!D80/(Scoresheet!C80+Scoresheet!D80))</f>
        <v>0</v>
      </c>
      <c r="E80" s="66">
        <f>IF(Scoresheet!E80=0,0,Scoresheet!E80/(Scoresheet!E80+Scoresheet!F80))</f>
        <v>1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0.33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0.33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0.33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0.5</v>
      </c>
      <c r="W80" s="109">
        <f>IF((Scoresheet!$Y80+Scoresheet!$Z80+Scoresheet!$AA80)=0,0,FLOOR(Scoresheet!AA80/(Scoresheet!$Y80+Scoresheet!$Z80+Scoresheet!$AA80),0.01))</f>
        <v>0.5</v>
      </c>
      <c r="X80" s="66">
        <f>IF((Scoresheet!$AB80+Scoresheet!$AC80+Scoresheet!$AD80)=0,0,FLOOR(Scoresheet!AB80/(Scoresheet!$AB80+Scoresheet!$AC80+Scoresheet!$AD80),0.01))</f>
        <v>0.33</v>
      </c>
      <c r="Y80" s="66">
        <f>IF((Scoresheet!$AB80+Scoresheet!$AC80+Scoresheet!$AD80)=0,0,FLOOR(Scoresheet!AC80/(Scoresheet!$AB80+Scoresheet!$AC80+Scoresheet!$AD80),0.01))</f>
        <v>0.33</v>
      </c>
      <c r="Z80" s="115">
        <f>IF((Scoresheet!$AB80+Scoresheet!$AC80+Scoresheet!$AD80)=0,0,FLOOR(Scoresheet!AD80/(Scoresheet!$AB80+Scoresheet!$AC80+Scoresheet!$AD80),0.01))</f>
        <v>0.33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0.25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0.25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0.25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0.25</v>
      </c>
      <c r="AF80" s="66">
        <f>IF((Scoresheet!$AJ80+Scoresheet!$AK80+Scoresheet!$AL80)=0,0,FLOOR(Scoresheet!AJ80/(Scoresheet!$AJ80+Scoresheet!$AK80+Scoresheet!$AL80),0.01))</f>
        <v>0.5</v>
      </c>
      <c r="AG80" s="66">
        <f>IF((Scoresheet!$AJ80+Scoresheet!$AK80+Scoresheet!$AL80)=0,0,FLOOR(Scoresheet!AK80/(Scoresheet!$AJ80+Scoresheet!$AK80+Scoresheet!$AL80),0.01))</f>
        <v>0.5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1</v>
      </c>
      <c r="AR80" s="66">
        <f t="shared" si="59"/>
        <v>1</v>
      </c>
      <c r="AS80" s="66">
        <f t="shared" si="60"/>
        <v>1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1</v>
      </c>
      <c r="BA80" s="66">
        <f t="shared" si="68"/>
        <v>1</v>
      </c>
      <c r="BB80" s="66">
        <f t="shared" si="69"/>
        <v>1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1</v>
      </c>
      <c r="BK80" s="66">
        <f t="shared" si="78"/>
        <v>1</v>
      </c>
      <c r="BL80" s="66">
        <f t="shared" si="79"/>
        <v>1</v>
      </c>
      <c r="BM80" s="66">
        <f t="shared" si="80"/>
        <v>1</v>
      </c>
      <c r="BN80" s="66">
        <f t="shared" si="81"/>
        <v>1</v>
      </c>
      <c r="BO80" s="66">
        <f t="shared" si="82"/>
        <v>0</v>
      </c>
      <c r="BP80" s="66">
        <f t="shared" si="83"/>
        <v>1</v>
      </c>
      <c r="BQ80" s="66">
        <f t="shared" si="84"/>
        <v>1</v>
      </c>
      <c r="BR80" s="66">
        <f t="shared" si="85"/>
        <v>1</v>
      </c>
      <c r="BS80" s="66">
        <f t="shared" si="86"/>
        <v>1</v>
      </c>
      <c r="BT80" s="66">
        <f t="shared" si="87"/>
        <v>1</v>
      </c>
      <c r="BU80" s="66">
        <f t="shared" si="88"/>
        <v>1</v>
      </c>
      <c r="BV80" s="66">
        <f t="shared" si="89"/>
        <v>0</v>
      </c>
      <c r="BX80" s="66">
        <f t="shared" si="90"/>
        <v>1</v>
      </c>
      <c r="BY80" s="66">
        <f t="shared" si="52"/>
        <v>1</v>
      </c>
      <c r="BZ80" s="66">
        <f t="shared" si="53"/>
        <v>1</v>
      </c>
      <c r="CA80" s="66">
        <f t="shared" si="54"/>
        <v>1</v>
      </c>
      <c r="CB80" s="66">
        <f t="shared" si="55"/>
        <v>1</v>
      </c>
      <c r="CC80" s="66">
        <f t="shared" si="56"/>
        <v>1</v>
      </c>
      <c r="CD80" s="66">
        <f t="shared" si="57"/>
        <v>1</v>
      </c>
    </row>
    <row r="81" spans="1:82">
      <c r="A81" s="96">
        <f t="shared" si="58"/>
        <v>75</v>
      </c>
      <c r="B81" s="109" t="str">
        <f>Scoresheet!B81</f>
        <v>OTU 75</v>
      </c>
      <c r="C81" s="66">
        <f>IF(Scoresheet!C81=0,0,Scoresheet!C81/(Scoresheet!C81+Scoresheet!D81))</f>
        <v>1</v>
      </c>
      <c r="D81" s="109">
        <f>IF(Scoresheet!D81=0,0,Scoresheet!D81/(Scoresheet!C81+Scoresheet!D81))</f>
        <v>0</v>
      </c>
      <c r="E81" s="66">
        <f>IF(Scoresheet!E81=0,0,Scoresheet!E81/(Scoresheet!E81+Scoresheet!F81))</f>
        <v>1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0.5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0.5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0.33</v>
      </c>
      <c r="V81" s="66">
        <f>IF((Scoresheet!$Y81+Scoresheet!$Z81+Scoresheet!$AA81)=0,0,FLOOR(Scoresheet!Z81/(Scoresheet!$Y81+Scoresheet!$Z81+Scoresheet!$AA81),0.01))</f>
        <v>0.33</v>
      </c>
      <c r="W81" s="109">
        <f>IF((Scoresheet!$Y81+Scoresheet!$Z81+Scoresheet!$AA81)=0,0,FLOOR(Scoresheet!AA81/(Scoresheet!$Y81+Scoresheet!$Z81+Scoresheet!$AA81),0.01))</f>
        <v>0.33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1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0.33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0.33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0.33</v>
      </c>
      <c r="AF81" s="66">
        <f>IF((Scoresheet!$AJ81+Scoresheet!$AK81+Scoresheet!$AL81)=0,0,FLOOR(Scoresheet!AJ81/(Scoresheet!$AJ81+Scoresheet!$AK81+Scoresheet!$AL81),0.01))</f>
        <v>0.5</v>
      </c>
      <c r="AG81" s="66">
        <f>IF((Scoresheet!$AJ81+Scoresheet!$AK81+Scoresheet!$AL81)=0,0,FLOOR(Scoresheet!AK81/(Scoresheet!$AJ81+Scoresheet!$AK81+Scoresheet!$AL81),0.01))</f>
        <v>0.5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1</v>
      </c>
      <c r="AR81" s="66">
        <f t="shared" si="59"/>
        <v>1</v>
      </c>
      <c r="AS81" s="66">
        <f t="shared" si="60"/>
        <v>1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1</v>
      </c>
      <c r="BB81" s="66">
        <f t="shared" si="69"/>
        <v>1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1</v>
      </c>
      <c r="BJ81" s="66">
        <f t="shared" si="77"/>
        <v>1</v>
      </c>
      <c r="BK81" s="66">
        <f t="shared" si="78"/>
        <v>1</v>
      </c>
      <c r="BL81" s="66">
        <f t="shared" si="79"/>
        <v>0</v>
      </c>
      <c r="BM81" s="66">
        <f t="shared" si="80"/>
        <v>0</v>
      </c>
      <c r="BN81" s="66">
        <f t="shared" si="81"/>
        <v>1</v>
      </c>
      <c r="BO81" s="66">
        <f t="shared" si="82"/>
        <v>0</v>
      </c>
      <c r="BP81" s="66">
        <f t="shared" si="83"/>
        <v>0</v>
      </c>
      <c r="BQ81" s="66">
        <f t="shared" si="84"/>
        <v>1</v>
      </c>
      <c r="BR81" s="66">
        <f t="shared" si="85"/>
        <v>1</v>
      </c>
      <c r="BS81" s="66">
        <f t="shared" si="86"/>
        <v>1</v>
      </c>
      <c r="BT81" s="66">
        <f t="shared" si="87"/>
        <v>1</v>
      </c>
      <c r="BU81" s="66">
        <f t="shared" si="88"/>
        <v>1</v>
      </c>
      <c r="BV81" s="66">
        <f t="shared" si="89"/>
        <v>0</v>
      </c>
      <c r="BX81" s="66">
        <f t="shared" si="90"/>
        <v>1</v>
      </c>
      <c r="BY81" s="66">
        <f t="shared" si="52"/>
        <v>1</v>
      </c>
      <c r="BZ81" s="66">
        <f t="shared" si="53"/>
        <v>1</v>
      </c>
      <c r="CA81" s="66">
        <f t="shared" si="54"/>
        <v>1</v>
      </c>
      <c r="CB81" s="66">
        <f t="shared" si="55"/>
        <v>1</v>
      </c>
      <c r="CC81" s="66">
        <f t="shared" si="56"/>
        <v>1</v>
      </c>
      <c r="CD81" s="66">
        <f t="shared" si="57"/>
        <v>1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75</v>
      </c>
      <c r="B108" s="118" t="s">
        <v>123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124</v>
      </c>
      <c r="AQ108" s="96" ph="1">
        <f t="shared" ref="AQ108:BV108" si="91">SUM(AQ7:AQ107)</f>
        <v>75</v>
      </c>
      <c r="AR108" s="96" ph="1">
        <f t="shared" si="91"/>
        <v>75</v>
      </c>
      <c r="AS108" s="96" ph="1">
        <f t="shared" si="91"/>
        <v>57</v>
      </c>
      <c r="AT108" s="96" ph="1">
        <f t="shared" si="91"/>
        <v>15</v>
      </c>
      <c r="AU108" s="96" ph="1">
        <f t="shared" si="91"/>
        <v>8</v>
      </c>
      <c r="AV108" s="96" ph="1">
        <f t="shared" si="91"/>
        <v>9</v>
      </c>
      <c r="AW108" s="96" ph="1">
        <f t="shared" si="91"/>
        <v>19</v>
      </c>
      <c r="AX108" s="96" ph="1">
        <f t="shared" si="91"/>
        <v>3</v>
      </c>
      <c r="AY108" s="96" ph="1">
        <f t="shared" si="91"/>
        <v>0</v>
      </c>
      <c r="AZ108" s="96" ph="1">
        <f t="shared" si="91"/>
        <v>3</v>
      </c>
      <c r="BA108" s="96" ph="1">
        <f t="shared" si="91"/>
        <v>8</v>
      </c>
      <c r="BB108" s="96" ph="1">
        <f t="shared" si="91"/>
        <v>26</v>
      </c>
      <c r="BC108" s="96" ph="1">
        <f t="shared" si="91"/>
        <v>45</v>
      </c>
      <c r="BD108" s="96" ph="1">
        <f t="shared" si="91"/>
        <v>48</v>
      </c>
      <c r="BE108" s="96" ph="1">
        <f t="shared" si="91"/>
        <v>37</v>
      </c>
      <c r="BF108" s="96" ph="1">
        <f t="shared" si="91"/>
        <v>28</v>
      </c>
      <c r="BG108" s="96" ph="1">
        <f t="shared" si="91"/>
        <v>19</v>
      </c>
      <c r="BH108" s="96" ph="1">
        <f t="shared" si="91"/>
        <v>1</v>
      </c>
      <c r="BI108" s="96" ph="1">
        <f t="shared" si="91"/>
        <v>12</v>
      </c>
      <c r="BJ108" s="96" ph="1">
        <f t="shared" si="91"/>
        <v>24</v>
      </c>
      <c r="BK108" s="96" ph="1">
        <f t="shared" si="91"/>
        <v>67</v>
      </c>
      <c r="BL108" s="96" ph="1">
        <f t="shared" si="91"/>
        <v>9</v>
      </c>
      <c r="BM108" s="96" ph="1">
        <f t="shared" si="91"/>
        <v>20</v>
      </c>
      <c r="BN108" s="96" ph="1">
        <f t="shared" si="91"/>
        <v>66</v>
      </c>
      <c r="BO108" s="96" ph="1">
        <f t="shared" si="91"/>
        <v>3</v>
      </c>
      <c r="BP108" s="96" ph="1">
        <f t="shared" si="91"/>
        <v>42</v>
      </c>
      <c r="BQ108" s="96" ph="1">
        <f t="shared" si="91"/>
        <v>55</v>
      </c>
      <c r="BR108" s="96" ph="1">
        <f t="shared" si="91"/>
        <v>32</v>
      </c>
      <c r="BS108" s="96" ph="1">
        <f t="shared" si="91"/>
        <v>13</v>
      </c>
      <c r="BT108" s="96" ph="1">
        <f t="shared" si="91"/>
        <v>7</v>
      </c>
      <c r="BU108" s="96" ph="1">
        <f t="shared" si="91"/>
        <v>72</v>
      </c>
      <c r="BV108" s="96" ph="1">
        <f t="shared" si="91"/>
        <v>11</v>
      </c>
      <c r="BW108" s="117" t="s">
        <v>124</v>
      </c>
      <c r="BX108" s="117" ph="1">
        <f>SUM(BX7:BX107)</f>
        <v>75</v>
      </c>
      <c r="BY108" s="117" ph="1">
        <f t="shared" ref="BY108:CD108" si="92">SUM(BY7:BY107)</f>
        <v>75</v>
      </c>
      <c r="BZ108" s="117" ph="1">
        <f t="shared" si="92"/>
        <v>75</v>
      </c>
      <c r="CA108" s="117" ph="1">
        <f t="shared" si="92"/>
        <v>75</v>
      </c>
      <c r="CB108" s="117" ph="1">
        <f t="shared" si="92"/>
        <v>75</v>
      </c>
      <c r="CC108" s="117" ph="1">
        <f t="shared" si="92"/>
        <v>75</v>
      </c>
      <c r="CD108" s="117" ph="1">
        <f t="shared" si="92"/>
        <v>75</v>
      </c>
    </row>
    <row r="109" spans="1:82">
      <c r="A109" s="96"/>
      <c r="B109" s="118" t="s">
        <v>125</v>
      </c>
      <c r="C109" s="117"/>
      <c r="D109" s="123">
        <f>SUM(D7:D107)</f>
        <v>3</v>
      </c>
      <c r="E109" s="97">
        <f t="shared" ref="E109:AH109" si="93">SUM(E7:E107)</f>
        <v>55.5</v>
      </c>
      <c r="F109" s="97">
        <f>SUM(F7:F107)</f>
        <v>7.75</v>
      </c>
      <c r="G109" s="97">
        <f t="shared" si="93"/>
        <v>4.5</v>
      </c>
      <c r="H109" s="97">
        <f t="shared" si="93"/>
        <v>5.25</v>
      </c>
      <c r="I109" s="97">
        <f t="shared" si="93"/>
        <v>14.25</v>
      </c>
      <c r="J109" s="123">
        <f t="shared" si="93"/>
        <v>1.5</v>
      </c>
      <c r="K109" s="97">
        <f t="shared" si="93"/>
        <v>0</v>
      </c>
      <c r="L109" s="97">
        <f t="shared" si="93"/>
        <v>1.58</v>
      </c>
      <c r="M109" s="97">
        <f t="shared" si="93"/>
        <v>2.65</v>
      </c>
      <c r="N109" s="97">
        <f t="shared" si="93"/>
        <v>9.870000000000001</v>
      </c>
      <c r="O109" s="97">
        <f t="shared" si="93"/>
        <v>16.910000000000004</v>
      </c>
      <c r="P109" s="97">
        <f t="shared" si="93"/>
        <v>15.490000000000002</v>
      </c>
      <c r="Q109" s="97">
        <f t="shared" si="93"/>
        <v>11.430000000000001</v>
      </c>
      <c r="R109" s="97">
        <f t="shared" si="93"/>
        <v>9.2100000000000009</v>
      </c>
      <c r="S109" s="123">
        <f t="shared" si="93"/>
        <v>7.5600000000000005</v>
      </c>
      <c r="T109" s="97">
        <f t="shared" si="93"/>
        <v>1</v>
      </c>
      <c r="U109" s="97">
        <f t="shared" si="93"/>
        <v>5.32</v>
      </c>
      <c r="V109" s="97">
        <f t="shared" si="93"/>
        <v>12.32</v>
      </c>
      <c r="W109" s="123">
        <f t="shared" si="93"/>
        <v>57.319999999999993</v>
      </c>
      <c r="X109" s="97">
        <f t="shared" si="93"/>
        <v>5.66</v>
      </c>
      <c r="Y109" s="97">
        <f t="shared" si="93"/>
        <v>10.66</v>
      </c>
      <c r="Z109" s="123">
        <f t="shared" si="93"/>
        <v>58.66</v>
      </c>
      <c r="AA109" s="97">
        <f t="shared" si="93"/>
        <v>1.5</v>
      </c>
      <c r="AB109" s="97">
        <f t="shared" si="93"/>
        <v>23.97</v>
      </c>
      <c r="AC109" s="97">
        <f t="shared" si="93"/>
        <v>28.949999999999989</v>
      </c>
      <c r="AD109" s="97">
        <f t="shared" si="93"/>
        <v>13.950000000000001</v>
      </c>
      <c r="AE109" s="123">
        <f t="shared" si="93"/>
        <v>6.48</v>
      </c>
      <c r="AF109" s="97">
        <f t="shared" si="93"/>
        <v>3.5</v>
      </c>
      <c r="AG109" s="97">
        <f t="shared" si="93"/>
        <v>64.5</v>
      </c>
      <c r="AH109" s="123">
        <f t="shared" si="93"/>
        <v>7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126</v>
      </c>
      <c r="C110" s="117"/>
      <c r="D110" s="123">
        <f>AR108</f>
        <v>75</v>
      </c>
      <c r="E110" s="97">
        <f>BY108</f>
        <v>75</v>
      </c>
      <c r="F110" s="97">
        <f>BY108</f>
        <v>75</v>
      </c>
      <c r="G110" s="97">
        <f>BY108</f>
        <v>75</v>
      </c>
      <c r="H110" s="97">
        <f>BY108</f>
        <v>75</v>
      </c>
      <c r="I110" s="97">
        <f>BY108</f>
        <v>75</v>
      </c>
      <c r="J110" s="123">
        <f>BY108</f>
        <v>75</v>
      </c>
      <c r="K110" s="98">
        <f>BZ108</f>
        <v>75</v>
      </c>
      <c r="L110" s="98">
        <f>BZ108</f>
        <v>75</v>
      </c>
      <c r="M110" s="98">
        <f>BZ108</f>
        <v>75</v>
      </c>
      <c r="N110" s="98">
        <f>BZ108</f>
        <v>75</v>
      </c>
      <c r="O110" s="98">
        <f>BZ108</f>
        <v>75</v>
      </c>
      <c r="P110" s="98">
        <f>BZ108</f>
        <v>75</v>
      </c>
      <c r="Q110" s="98">
        <f>BZ108</f>
        <v>75</v>
      </c>
      <c r="R110" s="98">
        <f>BZ108</f>
        <v>75</v>
      </c>
      <c r="S110" s="119">
        <f>BZ108</f>
        <v>75</v>
      </c>
      <c r="T110" s="99">
        <f>CA108</f>
        <v>75</v>
      </c>
      <c r="U110" s="99">
        <f>CA108</f>
        <v>75</v>
      </c>
      <c r="V110" s="99">
        <f>CA108</f>
        <v>75</v>
      </c>
      <c r="W110" s="120">
        <f>CA108</f>
        <v>75</v>
      </c>
      <c r="X110" s="117">
        <f>CB108</f>
        <v>75</v>
      </c>
      <c r="Y110" s="117">
        <f>CB108</f>
        <v>75</v>
      </c>
      <c r="Z110" s="118">
        <f>CB108</f>
        <v>75</v>
      </c>
      <c r="AA110" s="101">
        <f>CC108</f>
        <v>75</v>
      </c>
      <c r="AB110" s="101">
        <f>CC108</f>
        <v>75</v>
      </c>
      <c r="AC110" s="101">
        <f>CC108</f>
        <v>75</v>
      </c>
      <c r="AD110" s="101">
        <f>CC108</f>
        <v>75</v>
      </c>
      <c r="AE110" s="121">
        <f>CC108</f>
        <v>75</v>
      </c>
      <c r="AF110" s="95">
        <f>CD108</f>
        <v>75</v>
      </c>
      <c r="AG110" s="95">
        <f>CD108</f>
        <v>75</v>
      </c>
      <c r="AH110" s="122">
        <f>CD108</f>
        <v>75</v>
      </c>
      <c r="AI110" s="95"/>
      <c r="AJ110" s="95"/>
      <c r="AK110" s="95"/>
      <c r="AL110" s="95"/>
      <c r="AM110" s="95"/>
      <c r="AN110" s="95"/>
      <c r="AP110" s="66" t="s">
        <v>138</v>
      </c>
      <c r="AQ110" s="66">
        <f>SUM(BX108:CD108)</f>
        <v>525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140</v>
      </c>
      <c r="AQ111" s="66">
        <f>AQ108*7-SUM(BX108:CD108)</f>
        <v>0</v>
      </c>
    </row>
    <row r="112" spans="1:82">
      <c r="A112" s="96"/>
      <c r="B112" s="96" t="s">
        <v>127</v>
      </c>
      <c r="C112" s="96"/>
      <c r="D112" s="59">
        <f>(D109/AR108)*100</f>
        <v>4</v>
      </c>
      <c r="E112" s="59">
        <f>(E109/BY108)*100</f>
        <v>74</v>
      </c>
      <c r="F112" s="59">
        <f>(F109/BY108)*100</f>
        <v>10.333333333333334</v>
      </c>
      <c r="G112" s="59">
        <f>(G109/BY108)*100</f>
        <v>6</v>
      </c>
      <c r="H112" s="59">
        <f>(H109/BY108)*100</f>
        <v>7.0000000000000009</v>
      </c>
      <c r="I112" s="59">
        <f>(I109/BY108)*100</f>
        <v>19</v>
      </c>
      <c r="J112" s="59">
        <f>(J109/BY108)*100</f>
        <v>2</v>
      </c>
      <c r="K112" s="59">
        <f>(K109/BZ108)*100</f>
        <v>0</v>
      </c>
      <c r="L112" s="59">
        <f>(L109/BZ108)*100</f>
        <v>2.1066666666666669</v>
      </c>
      <c r="M112" s="59">
        <f>(M109/BZ108)*100</f>
        <v>3.5333333333333337</v>
      </c>
      <c r="N112" s="59">
        <f>(N109/BZ108)*100</f>
        <v>13.160000000000002</v>
      </c>
      <c r="O112" s="59">
        <f>(O109/BZ108)*100</f>
        <v>22.54666666666667</v>
      </c>
      <c r="P112" s="59">
        <f>(P109/BZ108)*100</f>
        <v>20.653333333333336</v>
      </c>
      <c r="Q112" s="59">
        <f>(Q109/BZ108)*100</f>
        <v>15.24</v>
      </c>
      <c r="R112" s="59">
        <f>(R109/BZ108)*100</f>
        <v>12.280000000000001</v>
      </c>
      <c r="S112" s="59">
        <f>(S109/BZ108)*100</f>
        <v>10.08</v>
      </c>
      <c r="T112" s="59">
        <f>(T109/CA108)*100</f>
        <v>1.3333333333333335</v>
      </c>
      <c r="U112" s="59">
        <f>(U109/CA108)*100</f>
        <v>7.0933333333333337</v>
      </c>
      <c r="V112" s="59">
        <f>(V109/CA108)*100</f>
        <v>16.426666666666666</v>
      </c>
      <c r="W112" s="59">
        <f>(W109/CA108)*100</f>
        <v>76.426666666666648</v>
      </c>
      <c r="X112" s="59">
        <f>(X109/CB108)*100</f>
        <v>7.5466666666666669</v>
      </c>
      <c r="Y112" s="59">
        <f>(Y109/CB108)*100</f>
        <v>14.213333333333333</v>
      </c>
      <c r="Z112" s="59">
        <f>(Z109/CB108)*100</f>
        <v>78.213333333333324</v>
      </c>
      <c r="AA112" s="59">
        <f>(AA109/CC108)*100</f>
        <v>2</v>
      </c>
      <c r="AB112" s="59">
        <f>(AB109/CC108)*100</f>
        <v>31.96</v>
      </c>
      <c r="AC112" s="59">
        <f>(AC109/CC108)*100</f>
        <v>38.599999999999987</v>
      </c>
      <c r="AD112" s="59">
        <f>(AD109/CC108)*100</f>
        <v>18.600000000000001</v>
      </c>
      <c r="AE112" s="59">
        <f>(AE109/CC108)*100</f>
        <v>8.64</v>
      </c>
      <c r="AF112" s="59">
        <f>(AF109/CD108)*100</f>
        <v>4.666666666666667</v>
      </c>
      <c r="AG112" s="59">
        <f>(AG109/CD108)*100</f>
        <v>86</v>
      </c>
      <c r="AH112" s="59">
        <f>(AH109/CD108)*100</f>
        <v>9.3333333333333339</v>
      </c>
      <c r="AP112" s="66" t="s">
        <v>139</v>
      </c>
      <c r="AQ112" s="66">
        <f>AQ108*7</f>
        <v>525</v>
      </c>
    </row>
    <row r="114" spans="42:43">
      <c r="AP114" s="66" t="s">
        <v>141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2012-05-15T06:52:15Z</dcterms:modified>
</cp:coreProperties>
</file>